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25" documentId="120_S{2AC9BD13-BADA-5192-A53E-5A8FF88502F6}" xr6:coauthVersionLast="47" xr6:coauthVersionMax="47" xr10:uidLastSave="{B6AE4319-3BC0-4081-84D4-EB95946B07F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L4" i="4"/>
  <c r="J4" i="4"/>
  <c r="I4" i="4"/>
  <c r="G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<sst xmlns="http://schemas.openxmlformats.org/spreadsheetml/2006/main" count="181545" uniqueCount="39147">
  <si>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</si>
  <si>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</si>
  <si>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</si>
  <si>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</si>
  <si>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</si>
  <si>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</si>
  <si>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</si>
  <si>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</si>
  <si>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</si>
  <si>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</si>
  <si>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</si>
  <si>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</si>
  <si>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</si>
  <si>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</si>
  <si>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</si>
  <si>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</si>
  <si>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</si>
  <si>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</si>
  <si>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</si>
  <si>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</si>
  <si>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</si>
  <si>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</si>
  <si>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</si>
  <si>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</si>
  <si>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</si>
  <si>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</si>
  <si>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</si>
  <si>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</si>
  <si>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</si>
  <si>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</si>
  <si>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</si>
  <si>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</si>
  <si>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</si>
  <si>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</si>
  <si>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</si>
  <si>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</si>
  <si>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</si>
  <si>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</si>
  <si>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</si>
  <si>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</si>
  <si>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</si>
  <si>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</si>
  <si>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</si>
  <si>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</si>
  <si>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</si>
  <si>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</si>
  <si>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</si>
  <si>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</si>
  <si>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</si>
  <si>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</si>
  <si>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</si>
  <si>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</si>
  <si>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</si>
  <si>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</si>
  <si>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</si>
  <si>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</si>
  <si>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</si>
  <si>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</si>
  <si>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</si>
  <si>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</si>
  <si>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</si>
  <si>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</si>
  <si>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</si>
  <si>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</si>
  <si>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</si>
  <si>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</si>
  <si>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</si>
  <si>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</si>
  <si>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</si>
  <si>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</si>
  <si>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</si>
  <si>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</si>
  <si>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</si>
  <si>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</si>
  <si>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</si>
  <si>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</si>
  <si>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</si>
  <si>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</si>
  <si>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</si>
  <si>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</si>
  <si>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</si>
  <si>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</si>
  <si>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</si>
  <si>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</si>
  <si>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</si>
  <si>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</si>
  <si>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</si>
  <si>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</si>
  <si>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</si>
  <si>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</si>
  <si>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</si>
  <si>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</si>
  <si>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</si>
  <si>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</si>
  <si>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</si>
  <si>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</si>
  <si>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</si>
  <si>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</si>
  <si>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</si>
  <si>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</si>
  <si>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</si>
  <si>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</si>
  <si>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</si>
  <si>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</si>
  <si>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</si>
  <si>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</si>
  <si>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</si>
  <si>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</si>
  <si>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</si>
  <si>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</si>
  <si>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</si>
  <si>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</si>
  <si>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</si>
  <si>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</si>
  <si>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</si>
  <si>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</si>
  <si>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</si>
  <si>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</si>
  <si>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</si>
  <si>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</si>
  <si>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</si>
  <si>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</si>
  <si>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</si>
  <si>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</si>
  <si>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</si>
  <si>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</si>
  <si>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</si>
  <si>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</si>
  <si>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</si>
  <si>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</si>
  <si>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</si>
  <si>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</si>
  <si>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</si>
  <si>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</si>
  <si>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</si>
  <si>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</si>
  <si>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</si>
  <si>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</si>
  <si>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</si>
  <si>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</si>
  <si>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</si>
  <si>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</si>
  <si>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</si>
  <si>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</si>
  <si>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</si>
  <si>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</si>
  <si>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</si>
  <si>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</si>
  <si>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</si>
  <si>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</si>
  <si>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</si>
  <si>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</si>
  <si>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</si>
  <si>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</si>
  <si>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</si>
  <si>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</si>
  <si>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</si>
  <si>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</si>
  <si>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</si>
  <si>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</si>
  <si>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</si>
  <si>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</si>
  <si>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</si>
  <si>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</si>
  <si>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</si>
  <si>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</si>
  <si>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</si>
  <si>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</si>
  <si>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</si>
  <si>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</si>
  <si>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</si>
  <si>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</si>
  <si>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</si>
  <si>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</si>
  <si>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</si>
  <si>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</si>
  <si>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</si>
  <si>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</si>
  <si>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</si>
  <si>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</si>
  <si>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</si>
  <si>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</si>
  <si>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</si>
  <si>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</si>
  <si>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</si>
  <si>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</si>
  <si>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</si>
  <si>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</si>
  <si>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</si>
  <si>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</si>
  <si>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</si>
  <si>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</si>
  <si>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</si>
  <si>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</si>
  <si>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</si>
  <si>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</si>
  <si>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</si>
  <si>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</si>
  <si>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</si>
  <si>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</si>
  <si>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</si>
  <si>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</si>
  <si>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</si>
  <si>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</si>
  <si>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</si>
  <si>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</si>
  <si>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</si>
  <si>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</si>
  <si>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</si>
  <si>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</si>
  <si>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</si>
  <si>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</si>
  <si>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</si>
  <si>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</si>
  <si>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</si>
  <si>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</si>
  <si>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</si>
  <si>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</si>
  <si>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</si>
  <si>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</si>
  <si>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</si>
  <si>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</si>
  <si>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</si>
  <si>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</si>
  <si>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</si>
  <si>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</si>
  <si>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</si>
  <si>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</si>
  <si>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</si>
  <si>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</si>
  <si>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</si>
  <si>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</si>
  <si>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</si>
  <si>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</si>
  <si>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</si>
  <si>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</si>
  <si>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</si>
  <si>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</si>
  <si>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</si>
  <si>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</si>
  <si>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</si>
  <si>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</si>
  <si>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</si>
  <si>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</si>
  <si>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</si>
  <si>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</si>
  <si>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</si>
  <si>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</si>
  <si>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</si>
  <si>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</si>
  <si>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</si>
  <si>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</si>
  <si>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</si>
  <si>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</si>
  <si>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</si>
  <si>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</si>
  <si>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</si>
  <si>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</si>
  <si>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</si>
  <si>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</si>
  <si>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</si>
  <si>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</si>
  <si>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</si>
  <si>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</si>
  <si>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</si>
  <si>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</si>
  <si>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</si>
  <si>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</si>
  <si>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</si>
  <si>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</si>
  <si>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</si>
  <si>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</si>
  <si>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</si>
  <si>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</si>
  <si>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</si>
  <si>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</si>
  <si>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</si>
  <si>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</si>
  <si>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</si>
  <si>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</si>
  <si>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</si>
  <si>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</si>
  <si>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</si>
  <si>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</si>
  <si>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</si>
  <si>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</si>
  <si>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</si>
  <si>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</si>
  <si>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</si>
  <si>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</si>
  <si>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</si>
  <si>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</si>
  <si>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</si>
  <si>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</si>
  <si>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</si>
  <si>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</si>
  <si>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</si>
  <si>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</si>
  <si>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</si>
  <si>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</si>
  <si>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</si>
  <si>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</si>
  <si>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</si>
  <si>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</si>
  <si>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</si>
  <si>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</si>
  <si>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</si>
  <si>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</si>
  <si>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</si>
  <si>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</si>
  <si>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</si>
  <si>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</si>
  <si>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</si>
  <si>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</si>
  <si>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</si>
  <si>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</si>
  <si>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</si>
  <si>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</si>
  <si>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</si>
  <si>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</si>
  <si>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</si>
  <si>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</si>
  <si>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</si>
  <si>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</si>
  <si>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</si>
  <si>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</si>
  <si>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</si>
  <si>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</si>
  <si>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</si>
  <si>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</si>
  <si>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</si>
  <si>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</si>
  <si>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</si>
  <si>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</si>
  <si>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</si>
  <si>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</si>
  <si>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</si>
  <si>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</si>
  <si>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</si>
  <si>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</si>
  <si>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</si>
  <si>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</si>
  <si>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</si>
  <si>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</si>
  <si>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</si>
  <si>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</si>
  <si>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</si>
  <si>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</si>
  <si>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</si>
  <si>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</si>
  <si>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</si>
  <si>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</si>
  <si>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</si>
  <si>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</si>
  <si>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</si>
  <si>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</si>
  <si>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</si>
  <si>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</si>
  <si>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</si>
  <si>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</si>
  <si>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</si>
  <si>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</si>
  <si>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</si>
  <si>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</si>
  <si>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</si>
  <si>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</si>
  <si>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</si>
  <si>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</si>
  <si>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</si>
  <si>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</si>
  <si>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</si>
  <si>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</si>
  <si>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</si>
  <si>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</si>
  <si>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</si>
  <si>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</si>
  <si>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</si>
  <si>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</si>
  <si>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</si>
  <si>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</si>
  <si>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</si>
  <si>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</si>
  <si>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</si>
  <si>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</si>
  <si>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</si>
  <si>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</si>
  <si>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</si>
  <si>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</si>
  <si>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</si>
  <si>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</si>
  <si>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</si>
  <si>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</si>
  <si>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</si>
  <si>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</si>
  <si>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</si>
  <si>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</si>
  <si>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</si>
  <si>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</si>
  <si>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</si>
  <si>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</si>
  <si>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</si>
  <si>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</si>
  <si>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</si>
  <si>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</si>
  <si>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</si>
  <si>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</si>
  <si>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</si>
  <si>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</si>
  <si>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</si>
  <si>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</si>
  <si>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</si>
  <si>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</si>
  <si>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</si>
  <si>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</si>
  <si>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</si>
  <si>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</si>
  <si>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</si>
  <si>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</si>
  <si>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</si>
  <si>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</si>
  <si>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</si>
  <si>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</si>
  <si>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</si>
  <si>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</si>
  <si>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</si>
  <si>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</si>
  <si>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</si>
  <si>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</si>
  <si>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</si>
  <si>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</si>
  <si>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</si>
  <si>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</si>
  <si>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</si>
  <si>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</si>
  <si>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</si>
  <si>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</si>
  <si>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</si>
  <si>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</si>
  <si>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</si>
  <si>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</si>
  <si>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</si>
  <si>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</si>
  <si>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</si>
  <si>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</si>
  <si>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</si>
  <si>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</si>
  <si>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</si>
  <si>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</si>
  <si>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</si>
  <si>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</si>
  <si>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</si>
  <si>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</si>
  <si>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</si>
  <si>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</si>
  <si>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</si>
  <si>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</si>
  <si>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</si>
  <si>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</si>
  <si>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</si>
  <si>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</si>
  <si>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</si>
  <si>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</si>
  <si>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</si>
  <si>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</si>
  <si>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</si>
  <si>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</si>
  <si>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</si>
  <si>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</si>
  <si>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</si>
  <si>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</si>
  <si>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</si>
  <si>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</si>
  <si>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</si>
  <si>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</si>
  <si>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</si>
  <si>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</si>
  <si>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</si>
  <si>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</si>
  <si>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</si>
  <si>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</si>
  <si>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</si>
  <si>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</si>
  <si>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</si>
  <si>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</si>
  <si>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</si>
  <si>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</si>
  <si>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</si>
  <si>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</si>
  <si>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</si>
  <si>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</si>
  <si>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</si>
  <si>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</si>
  <si>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</si>
  <si>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</si>
  <si>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</si>
  <si>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</si>
  <si>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</si>
  <si>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</si>
  <si>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</si>
  <si>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</si>
  <si>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</si>
  <si>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</si>
  <si>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</si>
  <si>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</si>
  <si>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</si>
  <si>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</si>
  <si>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</si>
  <si>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</si>
  <si>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</si>
  <si>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</si>
  <si>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</si>
  <si>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</si>
  <si>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</si>
  <si>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</si>
  <si>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</si>
  <si>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</si>
  <si>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</si>
  <si>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</si>
  <si>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</si>
  <si>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</si>
  <si>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</si>
  <si>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</si>
  <si>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</si>
  <si>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</si>
  <si>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</si>
  <si>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</si>
  <si>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</si>
  <si>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</si>
  <si>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</si>
  <si>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</si>
  <si>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</si>
  <si>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</si>
  <si>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</si>
  <si>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</si>
  <si>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</si>
  <si>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</si>
  <si>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</si>
  <si>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</si>
  <si>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</si>
  <si>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</si>
  <si>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</si>
  <si>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</si>
  <si>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</si>
  <si>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</si>
  <si>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</si>
  <si>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</si>
  <si>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</si>
  <si>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</si>
  <si>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</si>
  <si>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</si>
  <si>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</si>
  <si>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</si>
  <si>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</si>
  <si>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</si>
  <si>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</si>
  <si>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</si>
  <si>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</si>
  <si>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</si>
  <si>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</si>
  <si>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</si>
  <si>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</si>
  <si>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</si>
  <si>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</si>
  <si>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</si>
  <si>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</si>
  <si>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</si>
  <si>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</si>
  <si>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</si>
  <si>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</si>
  <si>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</si>
  <si>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</si>
  <si>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</si>
  <si>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</si>
  <si>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</si>
  <si>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</si>
  <si>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</si>
  <si>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</si>
  <si>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</si>
  <si>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</si>
  <si>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</si>
  <si>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</si>
  <si>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</si>
  <si>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</si>
  <si>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</si>
  <si>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</si>
  <si>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</si>
  <si>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</si>
  <si>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</si>
  <si>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</si>
  <si>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</si>
  <si>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</si>
  <si>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</si>
  <si>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</si>
  <si>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</si>
  <si>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</si>
  <si>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</si>
  <si>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</si>
  <si>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</si>
  <si>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</si>
  <si>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</si>
  <si>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</si>
  <si>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</si>
  <si>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</si>
  <si>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</si>
  <si>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</si>
  <si>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</si>
  <si>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</si>
  <si>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</si>
  <si>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</si>
  <si>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</si>
  <si>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</si>
  <si>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</si>
  <si>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</si>
  <si>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</si>
  <si>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</si>
  <si>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</si>
  <si>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</si>
  <si>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</si>
  <si>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</si>
  <si>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</si>
  <si>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</si>
  <si>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</si>
  <si>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</si>
  <si>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</si>
  <si>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</si>
  <si>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</si>
  <si>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</si>
  <si>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</si>
  <si>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</si>
  <si>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</si>
  <si>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</si>
  <si>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</si>
  <si>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</si>
  <si>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</si>
  <si>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</si>
  <si>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</si>
  <si>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</si>
  <si>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</si>
  <si>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</si>
  <si>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</si>
  <si>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</si>
  <si>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</si>
  <si>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</si>
  <si>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</si>
  <si>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</si>
  <si>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</si>
  <si>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</si>
  <si>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</si>
  <si>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</si>
  <si>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</si>
  <si>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</si>
  <si>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</si>
  <si>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</si>
  <si>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</si>
  <si>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</si>
  <si>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</si>
  <si>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</si>
  <si>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</si>
  <si>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</si>
  <si>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</si>
  <si>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</si>
  <si>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</si>
  <si>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</si>
  <si>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</si>
  <si>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</si>
  <si>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</si>
  <si>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</si>
  <si>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</si>
  <si>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</si>
  <si>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</si>
  <si>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</si>
  <si>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</si>
  <si>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</si>
  <si>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</si>
  <si>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</si>
  <si>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</si>
  <si>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</si>
  <si>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</si>
  <si>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</si>
  <si>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</si>
  <si>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</si>
  <si>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</si>
  <si>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</si>
  <si>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</si>
  <si>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</si>
  <si>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</si>
  <si>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</si>
  <si>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</si>
  <si>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</si>
  <si>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</si>
  <si>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</si>
  <si>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</si>
  <si>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</si>
  <si>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</si>
  <si>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</si>
  <si>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</si>
  <si>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</si>
  <si>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</si>
  <si>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</si>
  <si>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</si>
  <si>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</si>
  <si>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</si>
  <si>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</si>
  <si>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</si>
  <si>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</si>
  <si>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</si>
  <si>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</si>
  <si>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</si>
  <si>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</si>
  <si>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</si>
  <si>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</si>
  <si>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</si>
  <si>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</si>
  <si>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</si>
  <si>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</si>
  <si>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</si>
  <si>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</si>
  <si>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</si>
  <si>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</si>
  <si>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</si>
  <si>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</si>
  <si>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</si>
  <si>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</si>
  <si>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</si>
  <si>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</si>
  <si>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</si>
  <si>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</si>
  <si>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</si>
  <si>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</si>
  <si>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</si>
  <si>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</si>
  <si>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</si>
  <si>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</si>
  <si>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</si>
  <si>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</si>
  <si>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</si>
  <si>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</si>
  <si>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</si>
  <si>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</si>
  <si>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</si>
  <si>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</si>
  <si>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</si>
  <si>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</si>
  <si>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</si>
  <si>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</si>
  <si>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</si>
  <si>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</si>
  <si>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</si>
  <si>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</si>
  <si>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</si>
  <si>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</si>
  <si>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</si>
  <si>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</si>
  <si>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</si>
  <si>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</si>
  <si>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</si>
  <si>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</si>
  <si>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</si>
  <si>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</si>
  <si>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</si>
  <si>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</si>
  <si>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</si>
  <si>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</si>
  <si>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</si>
  <si>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</si>
  <si>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</si>
  <si>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</si>
  <si>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</si>
  <si>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</si>
  <si>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</si>
  <si>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</si>
  <si>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</si>
  <si>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</si>
  <si>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</si>
  <si>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</si>
  <si>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</si>
  <si>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</si>
  <si>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</si>
  <si>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</si>
  <si>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</si>
  <si>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</si>
  <si>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</si>
  <si>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</si>
  <si>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</si>
  <si>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</si>
  <si>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</si>
  <si>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</si>
  <si>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</si>
  <si>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</si>
  <si>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</si>
  <si>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</si>
  <si>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</si>
  <si>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</si>
  <si>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</si>
  <si>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</si>
  <si>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</si>
  <si>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</si>
  <si>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</si>
  <si>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</si>
  <si>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</si>
  <si>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</si>
  <si>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</si>
  <si>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</si>
  <si>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</si>
  <si>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</si>
  <si>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</si>
  <si>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</si>
  <si>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</si>
  <si>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</si>
  <si>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</si>
  <si>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</si>
  <si>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</si>
  <si>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</si>
  <si>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</si>
  <si>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</si>
  <si>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</si>
  <si>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</si>
  <si>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</si>
  <si>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</si>
  <si>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</si>
  <si>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</si>
  <si>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</si>
  <si>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</si>
  <si>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</si>
  <si>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</si>
  <si>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</si>
  <si>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</si>
  <si>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</si>
  <si>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</si>
  <si>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</si>
  <si>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</si>
  <si>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</si>
  <si>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</si>
  <si>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</si>
  <si>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</si>
  <si>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</si>
  <si>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</si>
  <si>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</si>
  <si>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</si>
  <si>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</si>
  <si>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</si>
  <si>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</si>
  <si>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</si>
  <si>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</si>
  <si>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</si>
  <si>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</si>
  <si>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</si>
  <si>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</si>
  <si>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</si>
  <si>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</si>
  <si>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</si>
  <si>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</si>
  <si>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</si>
  <si>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</si>
  <si>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</si>
  <si>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</si>
  <si>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</si>
  <si>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</si>
  <si>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</si>
  <si>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</si>
  <si>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</si>
  <si>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</si>
  <si>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</si>
  <si>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</si>
  <si>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</si>
  <si>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</si>
  <si>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</si>
  <si>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</si>
  <si>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</si>
  <si>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</si>
  <si>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</si>
  <si>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</si>
  <si>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</si>
  <si>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</si>
  <si>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</si>
  <si>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</si>
  <si>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</si>
  <si>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</si>
  <si>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</si>
  <si>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</si>
  <si>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</si>
  <si>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</si>
  <si>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</si>
  <si>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</si>
  <si>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</si>
  <si>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</si>
  <si>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</si>
  <si>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</si>
  <si>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</si>
  <si>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</si>
  <si>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</si>
  <si>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</si>
  <si>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</si>
  <si>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</si>
  <si>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</si>
  <si>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</si>
  <si>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</si>
  <si>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</si>
  <si>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</si>
  <si>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</si>
  <si>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</si>
  <si>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</si>
  <si>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</si>
  <si>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</si>
  <si>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</si>
  <si>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</si>
  <si>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</si>
  <si>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</si>
  <si>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</si>
  <si>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</si>
  <si>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</si>
  <si>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</si>
  <si>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</si>
  <si>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</si>
  <si>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</si>
  <si>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</si>
  <si>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</si>
  <si>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</si>
  <si>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</si>
  <si>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</si>
  <si>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</si>
  <si>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</si>
  <si>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</si>
  <si>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</si>
  <si>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</si>
  <si>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</si>
  <si>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</si>
  <si>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</si>
  <si>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</si>
  <si>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</si>
  <si>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</si>
  <si>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</si>
  <si>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</si>
  <si>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</si>
  <si>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</si>
  <si>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</si>
  <si>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</si>
  <si>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</si>
  <si>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</si>
  <si>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</si>
  <si>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</si>
  <si>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</si>
  <si>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</si>
  <si>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</si>
  <si>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</si>
  <si>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</si>
  <si>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</si>
  <si>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</si>
  <si>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</si>
  <si>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</si>
  <si>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</si>
  <si>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</si>
  <si>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</si>
  <si>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</si>
  <si>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</si>
  <si>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</si>
  <si>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</si>
  <si>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</si>
  <si>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</si>
  <si>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</si>
  <si>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</si>
  <si>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</si>
  <si>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</si>
  <si>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</si>
  <si>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</si>
  <si>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</si>
  <si>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</si>
  <si>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</si>
  <si>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</si>
  <si>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</si>
  <si>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</si>
  <si>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</si>
  <si>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</si>
  <si>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</si>
  <si>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</si>
  <si>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</si>
  <si>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</si>
  <si>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</si>
  <si>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</si>
  <si>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</si>
  <si>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</si>
  <si>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</si>
  <si>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</si>
  <si>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</si>
  <si>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</si>
  <si>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</si>
  <si>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</si>
  <si>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</si>
  <si>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</si>
  <si>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</si>
  <si>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</si>
  <si>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</si>
  <si>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</si>
  <si>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</si>
  <si>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</si>
  <si>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</si>
  <si>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</si>
  <si>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</si>
  <si>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</si>
  <si>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</si>
  <si>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</si>
  <si>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</si>
  <si>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</si>
  <si>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</si>
  <si>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</si>
  <si>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</si>
  <si>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</si>
  <si>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</si>
  <si>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</si>
  <si>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</si>
  <si>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</si>
  <si>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</si>
  <si>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</si>
  <si>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</si>
  <si>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</si>
  <si>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</si>
  <si>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</si>
  <si>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</si>
  <si>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</si>
  <si>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</si>
  <si>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</si>
  <si>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</si>
  <si>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</si>
  <si>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</si>
  <si>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</si>
  <si>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</si>
  <si>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</si>
  <si>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</si>
  <si>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</si>
  <si>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</si>
  <si>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</si>
  <si>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</si>
  <si>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</si>
  <si>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</si>
  <si>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</si>
  <si>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</si>
  <si>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</si>
  <si>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</si>
  <si>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</si>
  <si>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</si>
  <si>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</si>
  <si>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</si>
  <si>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</si>
  <si>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</si>
  <si>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</si>
  <si>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</si>
  <si>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</si>
  <si>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</si>
  <si>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</si>
  <si>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</si>
  <si>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</si>
  <si>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</si>
  <si>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</si>
  <si>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</si>
  <si>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</si>
  <si>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</si>
  <si>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</si>
  <si>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</si>
  <si>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</si>
  <si>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</si>
  <si>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</si>
  <si>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</si>
  <si>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</si>
  <si>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</si>
  <si>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</si>
  <si>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</si>
  <si>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</si>
  <si>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</si>
  <si>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</si>
  <si>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</si>
  <si>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</si>
  <si>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</si>
  <si>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</si>
  <si>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</si>
  <si>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</si>
  <si>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</si>
  <si>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</si>
  <si>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</si>
  <si>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</si>
  <si>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</si>
  <si>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</si>
  <si>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</si>
  <si>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</si>
  <si>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</si>
  <si>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</si>
  <si>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</si>
  <si>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</si>
  <si>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</si>
  <si>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</si>
  <si>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</si>
  <si>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</si>
  <si>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</si>
  <si>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</si>
  <si>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</si>
  <si>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</si>
  <si>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</si>
  <si>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</si>
  <si>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</si>
  <si>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</si>
  <si>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</si>
  <si>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</si>
  <si>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</si>
  <si>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</si>
  <si>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</si>
  <si>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</si>
  <si>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</si>
  <si>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</si>
  <si>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</si>
  <si>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</si>
  <si>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</si>
  <si>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</si>
  <si>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</si>
  <si>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</si>
  <si>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</si>
  <si>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</si>
  <si>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</si>
  <si>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</si>
  <si>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</si>
  <si>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</si>
  <si>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</si>
  <si>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</si>
  <si>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</si>
  <si>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</si>
  <si>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</si>
  <si>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</si>
  <si>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</si>
  <si>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</si>
  <si>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</si>
  <si>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</si>
  <si>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</si>
  <si>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</si>
  <si>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</si>
  <si>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</si>
  <si>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</si>
  <si>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</si>
  <si>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</si>
  <si>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</si>
  <si>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</si>
  <si>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</si>
  <si>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</si>
  <si>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</si>
  <si>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</si>
  <si>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</si>
  <si>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</si>
  <si>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</si>
  <si>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</si>
  <si>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</si>
  <si>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</si>
  <si>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</si>
  <si>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</si>
  <si>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</si>
  <si>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</si>
  <si>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</si>
  <si>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</si>
  <si>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</si>
  <si>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</si>
  <si>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</si>
  <si>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</si>
  <si>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</si>
  <si>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</si>
  <si>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</si>
  <si>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</si>
  <si>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</si>
  <si>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</si>
  <si>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</si>
  <si>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</si>
  <si>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</si>
  <si>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</si>
  <si>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</si>
  <si>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</si>
  <si>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</si>
  <si>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</si>
  <si>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</si>
  <si>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</si>
  <si>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</si>
  <si>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</si>
  <si>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</si>
  <si>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</si>
  <si>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</si>
  <si>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</si>
  <si>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</si>
  <si>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</si>
  <si>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</si>
  <si>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</si>
  <si>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</si>
  <si>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</si>
  <si>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</si>
  <si>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</si>
  <si>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</si>
  <si>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</si>
  <si>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</si>
  <si>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</si>
  <si>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</si>
  <si>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</si>
  <si>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</si>
  <si>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</si>
  <si>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</si>
  <si>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</si>
  <si>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</si>
  <si>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</si>
  <si>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</si>
  <si>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</si>
  <si>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</si>
  <si>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</si>
  <si>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</si>
  <si>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</si>
  <si>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</si>
  <si>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</si>
  <si>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</si>
  <si>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</si>
  <si>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</si>
  <si>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</si>
  <si>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</si>
  <si>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</si>
  <si>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</si>
  <si>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</si>
  <si>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</si>
  <si>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</si>
  <si>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</si>
  <si>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</si>
  <si>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</si>
  <si>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</si>
  <si>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</si>
  <si>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</si>
  <si>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</si>
  <si>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</si>
  <si>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</si>
  <si>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</si>
  <si>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</si>
  <si>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</si>
  <si>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</si>
  <si>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</si>
  <si>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</si>
  <si>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</si>
  <si>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</si>
  <si>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</si>
  <si>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</si>
  <si>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</si>
  <si>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</si>
  <si>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</si>
  <si>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</si>
  <si>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</si>
  <si>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</si>
  <si>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</si>
  <si>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</si>
  <si>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</si>
  <si>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</si>
  <si>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</si>
  <si>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</si>
  <si>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</si>
  <si>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</si>
  <si>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</si>
  <si>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</si>
  <si>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</si>
  <si>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</si>
  <si>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</si>
  <si>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</si>
  <si>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</si>
  <si>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</si>
  <si>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</si>
  <si>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</si>
  <si>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</si>
  <si>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</si>
  <si>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</si>
  <si>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</si>
  <si>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</si>
  <si>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</si>
  <si>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</si>
  <si>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</si>
  <si>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</si>
  <si>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</si>
  <si>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</si>
  <si>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</si>
  <si>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</si>
  <si>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</si>
  <si>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</si>
  <si>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</si>
  <si>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</si>
  <si>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</si>
  <si>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</si>
  <si>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</si>
  <si>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</si>
  <si>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</si>
  <si>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</si>
  <si>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</si>
  <si>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</si>
  <si>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</si>
  <si>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</si>
  <si>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</si>
  <si>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</si>
  <si>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</si>
  <si>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</si>
  <si>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</si>
  <si>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</si>
  <si>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</si>
  <si>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</si>
  <si>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</si>
  <si>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</si>
  <si>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</si>
  <si>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</si>
  <si>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</si>
  <si>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</si>
  <si>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</si>
  <si>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</si>
  <si>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</si>
  <si>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</si>
  <si>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</si>
  <si>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</si>
  <si>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</si>
  <si>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</si>
  <si>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</si>
  <si>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</si>
  <si>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</si>
  <si>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</si>
  <si>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</si>
  <si>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</si>
  <si>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</si>
  <si>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</si>
  <si>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</si>
  <si>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</si>
  <si>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</si>
  <si>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</si>
  <si>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</si>
  <si>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</si>
  <si>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</si>
  <si>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</si>
  <si>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</si>
  <si>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</si>
  <si>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</si>
  <si>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</si>
  <si>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</si>
  <si>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</si>
  <si>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</si>
  <si>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</si>
  <si>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</si>
  <si>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</si>
  <si>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</si>
  <si>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</si>
  <si>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</si>
  <si>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</si>
  <si>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</si>
  <si>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</si>
  <si>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</si>
  <si>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</si>
  <si>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</si>
  <si>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</si>
  <si>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</si>
  <si>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</si>
  <si>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</si>
  <si>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</si>
  <si>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</si>
  <si>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</si>
  <si>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</si>
  <si>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</si>
  <si>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</si>
  <si>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</si>
  <si>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</si>
  <si>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</si>
  <si>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</si>
  <si>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</si>
  <si>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</si>
  <si>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</si>
  <si>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</si>
  <si>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</si>
  <si>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</si>
  <si>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</si>
  <si>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</si>
  <si>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</si>
  <si>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</si>
  <si>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</si>
  <si>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</si>
  <si>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</si>
  <si>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</si>
  <si>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</si>
  <si>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</si>
  <si>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</si>
  <si>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</si>
  <si>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</si>
  <si>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</si>
  <si>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</si>
  <si>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</si>
  <si>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</si>
  <si>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</si>
  <si>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</si>
  <si>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</si>
  <si>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</si>
  <si>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</si>
  <si>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</si>
  <si>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</si>
  <si>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</si>
  <si>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</si>
  <si>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</si>
  <si>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</si>
  <si>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</si>
  <si>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</si>
  <si>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</si>
  <si>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</si>
  <si>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</si>
  <si>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</si>
  <si>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</si>
  <si>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</si>
  <si>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</si>
  <si>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</si>
  <si>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</si>
  <si>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</si>
  <si>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</si>
  <si>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</si>
  <si>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</si>
  <si>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</si>
  <si>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</si>
  <si>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</si>
  <si>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</si>
  <si>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</si>
  <si>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</si>
  <si>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</si>
  <si>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</si>
  <si>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</si>
  <si>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</si>
  <si>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</si>
  <si>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</si>
  <si>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</si>
  <si>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</si>
  <si>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</si>
  <si>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</si>
  <si>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</si>
  <si>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</si>
  <si>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</si>
  <si>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</si>
  <si>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</si>
  <si>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</si>
  <si>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</si>
  <si>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</si>
  <si>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</si>
  <si>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</si>
  <si>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</si>
  <si>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</si>
  <si>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</si>
  <si>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</si>
  <si>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</si>
  <si>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</si>
  <si>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</si>
  <si>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</si>
  <si>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</si>
  <si>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</si>
  <si>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</si>
  <si>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</si>
  <si>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</si>
  <si>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</si>
  <si>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</si>
  <si>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</si>
  <si>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</si>
  <si>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</si>
  <si>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</si>
  <si>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</si>
  <si>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</si>
  <si>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</si>
  <si>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</si>
  <si>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</si>
  <si>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</si>
  <si>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</si>
  <si>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</si>
  <si>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</si>
  <si>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</si>
  <si>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</si>
  <si>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</si>
  <si>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</si>
  <si>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</si>
  <si>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</si>
  <si>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</si>
  <si>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</si>
  <si>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</si>
  <si>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</si>
  <si>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</si>
  <si>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</si>
  <si>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</si>
  <si>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</si>
  <si>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</si>
  <si>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</si>
  <si>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</si>
  <si>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</si>
  <si>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</si>
  <si>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</si>
  <si>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</si>
  <si>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</si>
  <si>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</si>
  <si>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</si>
  <si>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</si>
  <si>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</si>
  <si>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</si>
  <si>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</si>
  <si>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</si>
  <si>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</si>
  <si>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</si>
  <si>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</si>
  <si>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</si>
  <si>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</si>
  <si>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</si>
  <si>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</si>
  <si>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</si>
  <si>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</si>
  <si>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</si>
  <si>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</si>
  <si>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</si>
  <si>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</si>
  <si>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</si>
  <si>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</si>
  <si>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</si>
  <si>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</si>
  <si>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</si>
  <si>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</si>
  <si>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</si>
  <si>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</si>
  <si>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</si>
  <si>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</si>
  <si>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</si>
  <si>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</si>
  <si>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</si>
  <si>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</si>
  <si>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</si>
  <si>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</si>
  <si>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</si>
  <si>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</si>
  <si>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</si>
  <si>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</si>
  <si>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</si>
  <si>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</si>
  <si>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</si>
  <si>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</si>
  <si>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</si>
  <si>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</si>
  <si>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</si>
  <si>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</si>
  <si>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</si>
  <si>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</si>
  <si>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</si>
  <si>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</si>
  <si>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</si>
  <si>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</si>
  <si>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</si>
  <si>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</si>
  <si>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</si>
  <si>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</si>
  <si>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</si>
  <si>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</si>
  <si>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</si>
  <si>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</si>
  <si>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</si>
  <si>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</si>
  <si>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</si>
  <si>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</si>
  <si>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</si>
  <si>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</si>
  <si>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</si>
  <si>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</si>
  <si>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</si>
  <si>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</si>
  <si>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</si>
  <si>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</si>
  <si>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</si>
  <si>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</si>
  <si>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</si>
  <si>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</si>
  <si>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</si>
  <si>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</si>
  <si>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</si>
  <si>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</si>
  <si>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</si>
  <si>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</si>
  <si>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</si>
  <si>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</si>
  <si>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</si>
  <si>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</si>
  <si>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</si>
  <si>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</si>
  <si>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</si>
  <si>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</si>
  <si>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</si>
  <si>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</si>
  <si>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</si>
  <si>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</si>
  <si>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</si>
  <si>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</si>
  <si>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</si>
  <si>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</si>
  <si>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</si>
  <si>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</si>
  <si>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</si>
  <si>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</si>
  <si>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</si>
  <si>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</si>
  <si>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</si>
  <si>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</si>
  <si>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</si>
  <si>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</si>
  <si>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</si>
  <si>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</si>
  <si>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</si>
  <si>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</si>
  <si>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</si>
  <si>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</si>
  <si>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</si>
  <si>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</si>
  <si>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</si>
  <si>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</si>
  <si>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</si>
  <si>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</si>
  <si>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</si>
  <si>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</si>
  <si>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</si>
  <si>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</si>
  <si>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</si>
  <si>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</si>
  <si>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</si>
  <si>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</si>
  <si>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</si>
  <si>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</si>
  <si>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</si>
  <si>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</si>
  <si>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</si>
  <si>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</si>
  <si>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</si>
  <si>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</si>
  <si>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</si>
  <si>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</si>
  <si>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</si>
  <si>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</si>
  <si>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</si>
  <si>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</si>
  <si>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</si>
  <si>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</si>
  <si>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</si>
  <si>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</si>
  <si>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</si>
  <si>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</si>
  <si>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</si>
  <si>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</si>
  <si>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</si>
  <si>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</si>
  <si>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</si>
  <si>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</si>
  <si>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</si>
  <si>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</si>
  <si>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</si>
  <si>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</si>
  <si>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</si>
  <si>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</si>
  <si>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</si>
  <si>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</si>
  <si>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</si>
  <si>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</si>
  <si>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</si>
  <si>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</si>
  <si>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</si>
  <si>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</si>
  <si>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</si>
  <si>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</si>
  <si>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</si>
  <si>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</si>
  <si>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</si>
  <si>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</si>
  <si>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</si>
  <si>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</si>
  <si>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</si>
  <si>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</si>
  <si>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</si>
  <si>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</si>
  <si>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</si>
  <si>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</si>
  <si>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</si>
  <si>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</si>
  <si>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</si>
  <si>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</si>
  <si>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</si>
  <si>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</si>
  <si>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</si>
  <si>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</si>
  <si>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</si>
  <si>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</si>
  <si>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</si>
  <si>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</si>
  <si>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</si>
  <si>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</si>
  <si>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</si>
  <si>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</si>
  <si>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</si>
  <si>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</si>
  <si>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</si>
  <si>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</si>
  <si>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</si>
  <si>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</si>
  <si>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</si>
  <si>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</si>
  <si>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</si>
  <si>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</si>
  <si>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</si>
  <si>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</si>
  <si>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</si>
  <si>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</si>
  <si>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</si>
  <si>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</si>
  <si>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</si>
  <si>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</si>
  <si>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</si>
  <si>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</si>
  <si>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</si>
  <si>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</si>
  <si>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</si>
  <si>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</si>
  <si>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</si>
  <si>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</si>
  <si>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</si>
  <si>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</si>
  <si>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</si>
  <si>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</si>
  <si>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</si>
  <si>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</si>
  <si>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</si>
  <si>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</si>
  <si>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</si>
  <si>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</si>
  <si>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</si>
  <si>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</si>
  <si>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</si>
  <si>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</si>
  <si>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</si>
  <si>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</si>
  <si>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</si>
  <si>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</si>
  <si>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</si>
  <si>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</si>
  <si>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</si>
  <si>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</si>
  <si>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</si>
  <si>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</si>
  <si>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</si>
  <si>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</si>
  <si>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</si>
  <si>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</si>
  <si>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</si>
  <si>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</si>
  <si>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</si>
  <si>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</si>
  <si>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</si>
  <si>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</si>
  <si>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</si>
  <si>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</si>
  <si>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</si>
  <si>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</si>
  <si>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</si>
  <si>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</si>
  <si>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</si>
  <si>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</si>
  <si>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</si>
  <si>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</si>
  <si>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</si>
  <si>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</si>
  <si>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</si>
  <si>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</si>
  <si>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</si>
  <si>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</si>
  <si>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</si>
  <si>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</si>
  <si>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</si>
  <si>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</si>
  <si>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</si>
  <si>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</si>
  <si>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</si>
  <si>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</si>
  <si>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</si>
  <si>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</si>
  <si>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</si>
  <si>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</si>
  <si>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</si>
  <si>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</si>
  <si>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</si>
  <si>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</si>
  <si>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</si>
  <si>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</si>
  <si>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</si>
  <si>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</si>
  <si>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</si>
  <si>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</si>
  <si>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</si>
  <si>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</si>
  <si>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</si>
  <si>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</si>
  <si>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</si>
  <si>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</si>
  <si>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</si>
  <si>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</si>
  <si>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</si>
  <si>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</si>
  <si>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</si>
  <si>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</si>
  <si>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</si>
  <si>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</si>
  <si>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</si>
  <si>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</si>
  <si>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</si>
  <si>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</si>
  <si>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</si>
  <si>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</si>
  <si>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</si>
  <si>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</si>
  <si>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</si>
  <si>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</si>
  <si>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</si>
  <si>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</si>
  <si>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</si>
  <si>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</si>
  <si>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</si>
  <si>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</si>
  <si>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</si>
  <si>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</si>
  <si>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</si>
  <si>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</si>
  <si>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</si>
  <si>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</si>
  <si>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</si>
  <si>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</si>
  <si>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</si>
  <si>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</si>
  <si>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</si>
  <si>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</si>
  <si>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</si>
  <si>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</si>
  <si>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</si>
  <si>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</si>
  <si>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</si>
  <si>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</si>
  <si>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</si>
  <si>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</si>
  <si>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</si>
  <si>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</si>
  <si>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</si>
  <si>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</si>
  <si>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</si>
  <si>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</si>
  <si>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</si>
  <si>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</si>
  <si>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</si>
  <si>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</si>
  <si>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</si>
  <si>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</si>
  <si>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</si>
  <si>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</si>
  <si>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</si>
  <si>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</si>
  <si>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</si>
  <si>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</si>
  <si>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</si>
  <si>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</si>
  <si>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</si>
  <si>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</si>
  <si>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</si>
  <si>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</si>
  <si>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</si>
  <si>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</si>
  <si>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</si>
  <si>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</si>
  <si>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</si>
  <si>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</si>
  <si>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</si>
  <si>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</si>
  <si>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</si>
  <si>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</si>
  <si>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</si>
  <si>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</si>
  <si>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</si>
  <si>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</si>
  <si>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</si>
  <si>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</si>
  <si>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</si>
  <si>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</si>
  <si>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</si>
  <si>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</si>
  <si>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</si>
  <si>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</si>
  <si>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</si>
  <si>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</si>
  <si>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</si>
  <si>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</si>
  <si>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</si>
  <si>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</si>
  <si>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</si>
  <si>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</si>
  <si>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</si>
  <si>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</si>
  <si>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</si>
  <si>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</si>
  <si>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</si>
  <si>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</si>
  <si>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</si>
  <si>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</si>
  <si>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</si>
  <si>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</si>
  <si>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</si>
  <si>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</si>
  <si>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</si>
  <si>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</si>
  <si>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</si>
  <si>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</si>
  <si>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</si>
  <si>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</si>
  <si>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</si>
  <si>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</si>
  <si>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</si>
  <si>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</si>
  <si>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</si>
  <si>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</si>
  <si>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</si>
  <si>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</si>
  <si>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</si>
  <si>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</si>
  <si>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</si>
  <si>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</si>
  <si>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</si>
  <si>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</si>
  <si>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</si>
  <si>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</si>
  <si>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</si>
  <si>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</si>
  <si>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</si>
  <si>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</si>
  <si>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</si>
  <si>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</si>
  <si>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</si>
  <si>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</si>
  <si>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</si>
  <si>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</si>
  <si>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</si>
  <si>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</si>
  <si>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</si>
  <si>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</si>
  <si>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</si>
  <si>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</si>
  <si>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</si>
  <si>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</si>
  <si>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</si>
  <si>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</si>
  <si>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</si>
  <si>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</si>
  <si>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</si>
  <si>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</si>
  <si>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</si>
  <si>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</si>
  <si>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</si>
  <si>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</si>
  <si>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</si>
  <si>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</si>
  <si>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</si>
  <si>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</si>
  <si>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</si>
  <si>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</si>
  <si>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</si>
  <si>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</si>
  <si>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</si>
  <si>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</si>
  <si>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</si>
  <si>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</si>
  <si>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</si>
  <si>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</si>
  <si>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</si>
  <si>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</si>
  <si>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</si>
  <si>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</si>
  <si>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</si>
  <si>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</si>
  <si>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</si>
  <si>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</si>
  <si>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</si>
  <si>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</si>
  <si>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</si>
  <si>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</si>
  <si>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</si>
  <si>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</si>
  <si>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</si>
  <si>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</si>
  <si>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</si>
  <si>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</si>
  <si>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</si>
  <si>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</si>
  <si>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</si>
  <si>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</si>
  <si>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</si>
  <si>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</si>
  <si>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</si>
  <si>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</si>
  <si>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</si>
  <si>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</si>
  <si>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</si>
  <si>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</si>
  <si>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</si>
  <si>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</si>
  <si>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</si>
  <si>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</si>
  <si>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</si>
  <si>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</si>
  <si>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</si>
  <si>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</si>
  <si>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</si>
  <si>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</si>
  <si>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</si>
  <si>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</si>
  <si>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</si>
  <si>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</si>
  <si>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</si>
  <si>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</si>
  <si>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</si>
  <si>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</si>
  <si>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</si>
  <si>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</si>
  <si>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</si>
  <si>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</si>
  <si>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</si>
  <si>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</si>
  <si>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</si>
  <si>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</si>
  <si>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</si>
  <si>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</si>
  <si>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</si>
  <si>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</si>
  <si>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</si>
  <si>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</si>
  <si>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</si>
  <si>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</si>
  <si>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</si>
  <si>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</si>
  <si>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</si>
  <si>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</si>
  <si>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</si>
  <si>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</si>
  <si>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</si>
  <si>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</si>
  <si>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</si>
  <si>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</si>
  <si>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</si>
  <si>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</si>
  <si>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</si>
  <si>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</si>
  <si>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</si>
  <si>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</si>
  <si>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</si>
  <si>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</si>
  <si>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</si>
  <si>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</si>
  <si>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</si>
  <si>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</si>
  <si>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</si>
  <si>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</si>
  <si>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</si>
  <si>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</si>
  <si>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</si>
  <si>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</si>
  <si>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</si>
  <si>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</si>
  <si>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</si>
  <si>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</si>
  <si>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</si>
  <si>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</si>
  <si>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</si>
  <si>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</si>
  <si>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</si>
  <si>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</si>
  <si>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</si>
  <si>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</si>
  <si>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</si>
  <si>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</si>
  <si>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</si>
  <si>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</si>
  <si>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</si>
  <si>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</si>
  <si>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</si>
  <si>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</si>
  <si>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</si>
  <si>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</si>
  <si>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</si>
  <si>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</si>
  <si>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</si>
  <si>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</si>
  <si>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</si>
  <si>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</si>
  <si>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</si>
  <si>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</si>
  <si>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</si>
  <si>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</si>
  <si>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</si>
  <si>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</si>
  <si>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</si>
  <si>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</si>
  <si>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</si>
  <si>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</si>
  <si>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</si>
  <si>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</si>
  <si>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</si>
  <si>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</si>
  <si>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</si>
  <si>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</si>
  <si>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</si>
  <si>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</si>
  <si>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</si>
  <si>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</si>
  <si>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</si>
  <si>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</si>
  <si>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</si>
  <si>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</si>
  <si>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</si>
  <si>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</si>
  <si>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</si>
  <si>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</si>
  <si>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</si>
  <si>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</si>
  <si>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</si>
  <si>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</si>
  <si>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</si>
  <si>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</si>
  <si>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</si>
  <si>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</si>
  <si>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</si>
  <si>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</si>
  <si>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</si>
  <si>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</si>
  <si>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</si>
  <si>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</si>
  <si>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</si>
  <si>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</si>
  <si>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</si>
  <si>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</si>
  <si>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</si>
  <si>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</si>
  <si>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</si>
  <si>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</si>
  <si>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</si>
  <si>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</si>
  <si>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</si>
  <si>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</si>
  <si>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</si>
  <si>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</si>
  <si>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</si>
  <si>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</si>
  <si>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</si>
  <si>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</si>
  <si>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</si>
  <si>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</si>
  <si>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</si>
  <si>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</si>
  <si>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</si>
  <si>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</si>
  <si>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</si>
  <si>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</si>
  <si>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</si>
  <si>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</si>
  <si>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</si>
  <si>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</si>
  <si>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</si>
  <si>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</si>
  <si>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</si>
  <si>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</si>
  <si>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</si>
  <si>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</si>
  <si>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</si>
  <si>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</si>
  <si>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</si>
  <si>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</si>
  <si>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</si>
  <si>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</si>
  <si>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</si>
  <si>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</si>
  <si>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</si>
  <si>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</si>
  <si>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</si>
  <si>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</si>
  <si>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</si>
  <si>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</si>
  <si>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</si>
  <si>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</si>
  <si>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</si>
  <si>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</si>
  <si>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</si>
  <si>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</si>
  <si>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</si>
  <si>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</si>
  <si>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</si>
  <si>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</si>
  <si>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</si>
  <si>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</si>
  <si>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</si>
  <si>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</si>
  <si>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</si>
  <si>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</si>
  <si>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</si>
  <si>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</si>
  <si>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</si>
  <si>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</si>
  <si>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</si>
  <si>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</si>
  <si>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</si>
  <si>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</si>
  <si>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</si>
  <si>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</si>
  <si>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</si>
  <si>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</si>
  <si>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</si>
  <si>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</si>
  <si>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</si>
  <si>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</si>
  <si>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</si>
  <si>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</si>
  <si>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</si>
  <si>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</si>
  <si>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</si>
  <si>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</si>
  <si>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</si>
  <si>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</si>
  <si>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</si>
  <si>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</si>
  <si>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</si>
  <si>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</si>
  <si>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</si>
  <si>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</si>
  <si>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</si>
  <si>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</si>
  <si>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</si>
  <si>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</si>
  <si>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</si>
  <si>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</si>
  <si>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</si>
  <si>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</si>
  <si>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</si>
  <si>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</si>
  <si>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</si>
  <si>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</si>
  <si>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</si>
  <si>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</si>
  <si>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</si>
  <si>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</si>
  <si>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</si>
  <si>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</si>
  <si>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</si>
  <si>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</si>
  <si>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</si>
  <si>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</si>
  <si>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</si>
  <si>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</si>
  <si>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</si>
  <si>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</si>
  <si>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</si>
  <si>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</si>
  <si>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</si>
  <si>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</si>
  <si>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</si>
  <si>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</si>
  <si>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</si>
  <si>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</si>
  <si>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</si>
  <si>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</si>
  <si>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</si>
  <si>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</si>
  <si>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</si>
  <si>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</si>
  <si>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</si>
  <si>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</si>
  <si>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</si>
  <si>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</si>
  <si>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</si>
  <si>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</si>
  <si>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</si>
  <si>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</si>
  <si>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</si>
  <si>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</si>
  <si>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</si>
  <si>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</si>
  <si>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</si>
  <si>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</si>
  <si>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</si>
  <si>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</si>
  <si>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</si>
  <si>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</si>
  <si>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</si>
  <si>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</si>
  <si>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</si>
  <si>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</si>
  <si>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</si>
  <si>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</si>
  <si>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</si>
  <si>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</si>
  <si>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</si>
  <si>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</si>
  <si>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</si>
  <si>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</si>
  <si>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</si>
  <si>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</si>
  <si>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</si>
  <si>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</si>
  <si>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</si>
  <si>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</si>
  <si>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</si>
  <si>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</si>
  <si>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</si>
  <si>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</si>
  <si>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</si>
  <si>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</si>
  <si>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</si>
  <si>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</si>
  <si>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</si>
  <si>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</si>
  <si>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</si>
  <si>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</si>
  <si>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</si>
  <si>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</si>
  <si>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</si>
  <si>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</si>
  <si>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</si>
  <si>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</si>
  <si>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</si>
  <si>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</si>
  <si>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</si>
  <si>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</si>
  <si>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</si>
  <si>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</si>
  <si>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</si>
  <si>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</si>
  <si>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</si>
  <si>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</si>
  <si>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</si>
  <si>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</si>
  <si>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</si>
  <si>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</si>
  <si>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</si>
  <si>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</si>
  <si>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</si>
  <si>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</si>
  <si>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</si>
  <si>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</si>
  <si>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</si>
  <si>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</si>
  <si>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</si>
  <si>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</si>
  <si>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</si>
  <si>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</si>
  <si>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</si>
  <si>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</si>
  <si>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</si>
  <si>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</si>
  <si>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</si>
  <si>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</si>
  <si>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</si>
  <si>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</si>
  <si>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</si>
  <si>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</si>
  <si>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</si>
  <si>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</si>
  <si>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</si>
  <si>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</si>
  <si>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</si>
  <si>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</si>
  <si>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</si>
  <si>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</si>
  <si>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</si>
  <si>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</si>
  <si>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</si>
  <si>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</si>
  <si>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</si>
  <si>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</si>
  <si>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</si>
  <si>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</si>
  <si>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</si>
  <si>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</si>
  <si>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</si>
  <si>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</si>
  <si>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</si>
  <si>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</si>
  <si>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</si>
  <si>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</si>
  <si>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</si>
  <si>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</si>
  <si>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</si>
  <si>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</si>
  <si>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</si>
  <si>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</si>
  <si>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</si>
  <si>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</si>
  <si>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</si>
  <si>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</si>
  <si>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</si>
  <si>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</si>
  <si>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</si>
  <si>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</si>
  <si>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</si>
  <si>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</si>
  <si>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</si>
  <si>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</si>
  <si>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</si>
  <si>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</si>
  <si>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</si>
  <si>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</si>
  <si>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</si>
  <si>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</si>
  <si>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</si>
  <si>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</si>
  <si>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</si>
  <si>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</si>
  <si>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</si>
  <si>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</si>
  <si>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</si>
  <si>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</si>
  <si>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</si>
  <si>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</si>
  <si>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</si>
  <si>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</si>
  <si>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</si>
  <si>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</si>
  <si>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</si>
  <si>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</si>
  <si>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</si>
  <si>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</si>
  <si>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</si>
  <si>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</si>
  <si>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</si>
  <si>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</si>
  <si>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</si>
  <si>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</si>
  <si>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</si>
  <si>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</si>
  <si>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</si>
  <si>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</si>
  <si>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</si>
  <si>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</si>
  <si>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</si>
  <si>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</si>
  <si>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</si>
  <si>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</si>
  <si>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</si>
  <si>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</si>
  <si>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</si>
  <si>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</si>
  <si>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</si>
  <si>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</si>
  <si>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</si>
  <si>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</si>
  <si>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</si>
  <si>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</si>
  <si>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</si>
  <si>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</si>
  <si>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</si>
  <si>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</si>
  <si>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</si>
  <si>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</si>
  <si>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</si>
  <si>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</si>
  <si>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</si>
  <si>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</si>
  <si>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</si>
  <si>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</si>
  <si>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</si>
  <si>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</si>
  <si>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</si>
  <si>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</si>
  <si>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</si>
  <si>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</si>
  <si>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</si>
  <si>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</si>
  <si>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</si>
  <si>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</si>
  <si>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</si>
  <si>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</si>
  <si>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</si>
  <si>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</si>
  <si>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</si>
  <si>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</si>
  <si>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</si>
  <si>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</si>
  <si>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</si>
  <si>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</si>
  <si>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</si>
  <si>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</si>
  <si>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</si>
  <si>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</si>
  <si>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</si>
  <si>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</si>
  <si>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</si>
  <si>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</si>
  <si>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</si>
  <si>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</si>
  <si>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</si>
  <si>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</si>
  <si>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</si>
  <si>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</si>
  <si>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</si>
  <si>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</si>
  <si>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</si>
  <si>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</si>
  <si>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</si>
  <si>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</si>
  <si>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</si>
  <si>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</si>
  <si>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</si>
  <si>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</si>
  <si>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</si>
  <si>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</si>
  <si>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</si>
  <si>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</si>
  <si>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</si>
  <si>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</si>
  <si>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</si>
  <si>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</si>
  <si>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</si>
  <si>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</si>
  <si>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</si>
  <si>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</si>
  <si>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</si>
  <si>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</si>
  <si>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</si>
  <si>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</si>
  <si>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</si>
  <si>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</si>
  <si>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</si>
  <si>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</si>
  <si>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</si>
  <si>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</si>
  <si>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</si>
  <si>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</si>
  <si>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</si>
  <si>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</si>
  <si>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</si>
  <si>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</si>
  <si>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</si>
  <si>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</si>
  <si>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</si>
  <si>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</si>
  <si>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</si>
  <si>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</si>
  <si>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</si>
  <si>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</si>
  <si>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</si>
  <si>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</si>
  <si>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</si>
  <si>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</si>
  <si>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</si>
  <si>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</si>
  <si>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</si>
  <si>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</si>
  <si>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</si>
  <si>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</si>
  <si>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</si>
  <si>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</si>
  <si>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</si>
  <si>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</si>
  <si>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</si>
  <si>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</si>
  <si>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</si>
  <si>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</si>
  <si>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</si>
  <si>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</si>
  <si>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</si>
  <si>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</si>
  <si>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</si>
  <si>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</si>
  <si>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</si>
  <si>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</si>
  <si>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</si>
  <si>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</si>
  <si>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</si>
  <si>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</si>
  <si>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</si>
  <si>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</si>
  <si>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</si>
  <si>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</si>
  <si>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</si>
  <si>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</si>
  <si>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</si>
  <si>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</si>
  <si>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</si>
  <si>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</si>
  <si>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</si>
  <si>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</si>
  <si>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</si>
  <si>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</si>
  <si>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</si>
  <si>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</si>
  <si>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</si>
  <si>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</si>
  <si>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</si>
  <si>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</si>
  <si>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</si>
  <si>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</si>
  <si>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</si>
  <si>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</si>
  <si>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</si>
  <si>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</si>
  <si>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</si>
  <si>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</si>
  <si>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</si>
  <si>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</si>
  <si>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</si>
  <si>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</si>
  <si>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</si>
  <si>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</si>
  <si>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</si>
  <si>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</si>
  <si>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</si>
  <si>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</si>
  <si>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</si>
  <si>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</si>
  <si>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</si>
  <si>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</si>
  <si>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</si>
  <si>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</si>
  <si>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</si>
  <si>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</si>
  <si>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</si>
  <si>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</si>
  <si>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</si>
  <si>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</si>
  <si>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</si>
  <si>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</si>
  <si>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</si>
  <si>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</si>
  <si>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</si>
  <si>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</si>
  <si>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</si>
  <si>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</si>
  <si>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</si>
  <si>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</si>
  <si>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</si>
  <si>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</si>
  <si>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</si>
  <si>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</si>
  <si>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</si>
  <si>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</si>
  <si>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</si>
  <si>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</si>
  <si>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</si>
  <si>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</si>
  <si>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</si>
  <si>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</si>
  <si>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</si>
  <si>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</si>
  <si>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</si>
  <si>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</si>
  <si>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</si>
  <si>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</si>
  <si>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</si>
  <si>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</si>
  <si>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</si>
  <si>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</si>
  <si>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</si>
  <si>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</si>
  <si>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</si>
  <si>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</si>
  <si>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</si>
  <si>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</si>
  <si>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</si>
  <si>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</si>
  <si>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</si>
  <si>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</si>
  <si>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</si>
  <si>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</si>
  <si>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</si>
  <si>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</si>
  <si>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</si>
  <si>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</si>
  <si>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</si>
  <si>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</si>
  <si>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</si>
  <si>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</si>
  <si>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</si>
  <si>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</si>
  <si>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</si>
  <si>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</si>
  <si>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</si>
  <si>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</si>
  <si>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</si>
  <si>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</si>
  <si>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</si>
  <si>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</si>
  <si>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</si>
  <si>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</si>
  <si>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</si>
  <si>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</si>
  <si>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</si>
  <si>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</si>
  <si>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</si>
  <si>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</si>
  <si>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</si>
  <si>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</si>
  <si>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</si>
  <si>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</si>
  <si>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</si>
  <si>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</si>
  <si>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</si>
  <si>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</si>
  <si>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</si>
  <si>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</si>
  <si>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</si>
  <si>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</si>
  <si>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</si>
  <si>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</si>
  <si>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</si>
  <si>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</si>
  <si>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</si>
  <si>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</si>
  <si>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</si>
  <si>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</si>
  <si>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</si>
  <si>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</si>
  <si>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</si>
  <si>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</si>
  <si>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</si>
  <si>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</si>
  <si>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</si>
  <si>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</si>
  <si>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</si>
  <si>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</si>
  <si>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</si>
  <si>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</si>
  <si>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</si>
  <si>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</si>
  <si>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</si>
  <si>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</si>
  <si>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</si>
  <si>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</si>
  <si>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</si>
  <si>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</si>
  <si>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</si>
  <si>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</si>
  <si>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</si>
  <si>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</si>
  <si>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</si>
  <si>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</si>
  <si>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</si>
  <si>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</si>
  <si>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</si>
  <si>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</si>
  <si>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</si>
  <si>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</si>
  <si>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</si>
  <si>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</si>
  <si>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</si>
  <si>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</si>
  <si>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</si>
  <si>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</si>
  <si>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</si>
  <si>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</si>
  <si>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</si>
  <si>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</si>
  <si>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</si>
  <si>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</si>
  <si>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</si>
  <si>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</si>
  <si>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</si>
  <si>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</si>
  <si>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</si>
  <si>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</si>
  <si>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</si>
  <si>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</si>
  <si>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</si>
  <si>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</si>
  <si>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</si>
  <si>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</si>
  <si>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</si>
  <si>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</si>
  <si>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</si>
  <si>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</si>
  <si>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</si>
  <si>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</si>
  <si>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</si>
  <si>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</si>
  <si>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</si>
  <si>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</si>
  <si>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</si>
  <si>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</si>
  <si>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</si>
  <si>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</si>
  <si>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</si>
  <si>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</si>
  <si>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</si>
  <si>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</si>
  <si>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</si>
  <si>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</si>
  <si>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</si>
  <si>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</si>
  <si>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</si>
  <si>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</si>
  <si>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</si>
  <si>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</si>
  <si>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</si>
  <si>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</si>
  <si>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</si>
  <si>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</si>
  <si>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</si>
  <si>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</si>
  <si>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</si>
  <si>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</si>
  <si>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</si>
  <si>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</si>
  <si>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</si>
  <si>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</si>
  <si>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</si>
  <si>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</si>
  <si>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</si>
  <si>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</si>
  <si>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</si>
  <si>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</si>
  <si>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</si>
  <si>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</si>
  <si>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</si>
  <si>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</si>
  <si>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</si>
  <si>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</si>
  <si>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</si>
  <si>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</si>
  <si>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</si>
  <si>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</si>
  <si>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</si>
  <si>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</si>
  <si>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</si>
  <si>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</si>
  <si>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</si>
  <si>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</si>
  <si>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</si>
  <si>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</si>
  <si>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</si>
  <si>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</si>
  <si>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</si>
  <si>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</si>
  <si>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</si>
  <si>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</si>
  <si>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</si>
  <si>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</si>
  <si>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</si>
  <si>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</si>
  <si>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</si>
  <si>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</si>
  <si>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</si>
  <si>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</si>
  <si>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</si>
  <si>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</si>
  <si>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</si>
  <si>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</si>
  <si>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</si>
  <si>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</si>
  <si>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</si>
  <si>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</si>
  <si>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</si>
  <si>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</si>
  <si>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</si>
  <si>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</si>
  <si>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</si>
  <si>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</si>
  <si>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</si>
  <si>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</si>
  <si>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</si>
  <si>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</si>
  <si>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</si>
  <si>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</si>
  <si>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</si>
  <si>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</si>
  <si>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</si>
  <si>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</si>
  <si>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</si>
  <si>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</si>
  <si>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</si>
  <si>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</si>
  <si>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</si>
  <si>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</si>
  <si>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</si>
  <si>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</si>
  <si>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</si>
  <si>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</si>
  <si>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</si>
  <si>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</si>
  <si>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</si>
  <si>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</si>
  <si>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</si>
  <si>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</si>
  <si>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</si>
  <si>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</si>
  <si>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</si>
  <si>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</si>
  <si>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</si>
  <si>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</si>
  <si>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</si>
  <si>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</si>
  <si>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</si>
  <si>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</si>
  <si>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</si>
  <si>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</si>
  <si>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</si>
  <si>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</si>
  <si>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</si>
  <si>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</si>
  <si>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</si>
  <si>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</si>
  <si>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</si>
  <si>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</si>
  <si>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</si>
  <si>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</si>
  <si>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</si>
  <si>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</si>
  <si>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</si>
  <si>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</si>
  <si>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</si>
  <si>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</si>
  <si>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</si>
  <si>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</si>
  <si>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</si>
  <si>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</si>
  <si>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</si>
  <si>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</si>
  <si>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</si>
  <si>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</si>
  <si>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</si>
  <si>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</si>
  <si>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</si>
  <si>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</si>
  <si>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</si>
  <si>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</si>
  <si>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</si>
  <si>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</si>
  <si>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</si>
  <si>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</si>
  <si>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</si>
  <si>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</si>
  <si>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</si>
  <si>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</si>
  <si>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</si>
  <si>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</si>
  <si>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</si>
  <si>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</si>
  <si>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</si>
  <si>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</si>
  <si>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</si>
  <si>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</si>
  <si>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</si>
  <si>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</si>
  <si>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</si>
  <si>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</si>
  <si>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</si>
  <si>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</si>
  <si>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</si>
  <si>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</si>
  <si>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</si>
  <si>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</si>
  <si>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</si>
  <si>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</si>
  <si>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</si>
  <si>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</si>
  <si>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</si>
  <si>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</si>
  <si>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</si>
  <si>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</si>
  <si>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</si>
  <si>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</si>
  <si>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</si>
  <si>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</si>
  <si>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</si>
  <si>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</si>
  <si>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</si>
  <si>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</si>
  <si>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</si>
  <si>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</si>
  <si>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</si>
  <si>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</si>
  <si>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</si>
  <si>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</si>
  <si>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</si>
  <si>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</si>
  <si>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</si>
  <si>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</si>
  <si>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</si>
  <si>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</si>
  <si>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</si>
  <si>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</si>
  <si>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</si>
  <si>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</si>
  <si>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</si>
  <si>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</si>
  <si>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</si>
  <si>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</si>
  <si>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</si>
  <si>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</si>
  <si>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</si>
  <si>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</si>
  <si>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</si>
  <si>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</si>
  <si>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</si>
  <si>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</si>
  <si>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</si>
  <si>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</si>
  <si>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</si>
  <si>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</si>
  <si>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</si>
  <si>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</si>
  <si>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</si>
  <si>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</si>
  <si>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</si>
  <si>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</si>
  <si>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</si>
  <si>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</si>
  <si>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</si>
  <si>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</si>
  <si>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</si>
  <si>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</si>
  <si>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</si>
  <si>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</si>
  <si>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</si>
  <si>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</si>
  <si>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</si>
  <si>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</si>
  <si>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</si>
  <si>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</si>
  <si>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</si>
  <si>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</si>
  <si>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</si>
  <si>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</si>
  <si>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</si>
  <si>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</si>
  <si>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</si>
  <si>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</si>
  <si>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</si>
  <si>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</si>
  <si>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</si>
  <si>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</si>
  <si>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</si>
  <si>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</si>
  <si>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</si>
  <si>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</si>
  <si>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</si>
  <si>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</si>
  <si>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</si>
  <si>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</si>
  <si>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</si>
  <si>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</si>
  <si>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</si>
  <si>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</si>
  <si>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</si>
  <si>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</si>
  <si>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</si>
  <si>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</si>
  <si>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</si>
  <si>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</si>
  <si>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</si>
  <si>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</si>
  <si>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</si>
  <si>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</si>
  <si>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</si>
  <si>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</si>
  <si>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</si>
  <si>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</si>
  <si>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</si>
  <si>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</si>
  <si>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</si>
  <si>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</si>
  <si>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</si>
  <si>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</si>
  <si>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</si>
  <si>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</si>
  <si>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</si>
  <si>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</si>
  <si>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</si>
  <si>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</si>
  <si>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</si>
  <si>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</si>
  <si>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</si>
  <si>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</si>
  <si>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</si>
  <si>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</si>
  <si>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</si>
  <si>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</si>
  <si>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</si>
  <si>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</si>
  <si>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</si>
  <si>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</si>
  <si>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</si>
  <si>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</si>
  <si>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</si>
  <si>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</si>
  <si>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</si>
  <si>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</si>
  <si>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</si>
  <si>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</si>
  <si>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</si>
  <si>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</si>
  <si>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</si>
  <si>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</si>
  <si>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</si>
  <si>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</si>
  <si>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</si>
  <si>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</si>
  <si>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</si>
  <si>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</si>
  <si>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</si>
  <si>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</si>
  <si>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</si>
  <si>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</si>
  <si>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</si>
  <si>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</si>
  <si>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</si>
  <si>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</si>
  <si>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</si>
  <si>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</si>
  <si>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</si>
  <si>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</si>
  <si>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</si>
  <si>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</si>
  <si>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</si>
  <si>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</si>
  <si>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</si>
  <si>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</si>
  <si>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</si>
  <si>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</si>
  <si>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</si>
  <si>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</si>
  <si>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</si>
  <si>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</si>
  <si>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</si>
  <si>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</si>
  <si>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</si>
  <si>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</si>
  <si>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</si>
  <si>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</si>
  <si>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</si>
  <si>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</si>
  <si>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</si>
  <si>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</si>
  <si>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</si>
  <si>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</si>
  <si>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</si>
  <si>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</si>
  <si>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</si>
  <si>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</si>
  <si>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</si>
  <si>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</si>
  <si>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</si>
  <si>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</si>
  <si>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</si>
  <si>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</si>
  <si>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</si>
  <si>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</si>
  <si>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</si>
  <si>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</si>
  <si>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</si>
  <si>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</si>
  <si>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</si>
  <si>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</si>
  <si>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</si>
  <si>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</si>
  <si>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</si>
  <si>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</si>
  <si>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</si>
  <si>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</si>
  <si>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</si>
  <si>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</si>
  <si>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</si>
  <si>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</si>
  <si>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</si>
  <si>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</si>
  <si>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</si>
  <si>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</si>
  <si>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</si>
  <si>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</si>
  <si>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</si>
  <si>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</si>
  <si>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</si>
  <si>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</si>
  <si>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</si>
  <si>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</si>
  <si>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</si>
  <si>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</si>
  <si>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</si>
  <si>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</si>
  <si>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</si>
  <si>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</si>
  <si>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</si>
  <si>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</si>
  <si>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</si>
  <si>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</si>
  <si>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</si>
  <si>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</si>
  <si>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</si>
  <si>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</si>
  <si>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</si>
  <si>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</si>
  <si>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</si>
  <si>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</si>
  <si>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</si>
  <si>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</si>
  <si>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</si>
  <si>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</si>
  <si>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</si>
  <si>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</si>
  <si>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</si>
  <si>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</si>
  <si>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</si>
  <si>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</si>
  <si>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</si>
  <si>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</si>
  <si>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</si>
  <si>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</si>
  <si>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</si>
  <si>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</si>
  <si>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</si>
  <si>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</si>
  <si>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</si>
  <si>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</si>
  <si>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</si>
  <si>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</si>
  <si>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</si>
  <si>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</si>
  <si>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</si>
  <si>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</si>
  <si>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</si>
  <si>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</si>
  <si>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</si>
  <si>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</si>
  <si>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</si>
  <si>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</si>
  <si>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</si>
  <si>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</si>
  <si>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</si>
  <si>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</si>
  <si>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</si>
  <si>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</si>
  <si>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</si>
  <si>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</si>
  <si>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</si>
  <si>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</si>
  <si>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</si>
  <si>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</si>
  <si>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</si>
  <si>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</si>
  <si>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</si>
  <si>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</si>
  <si>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</si>
  <si>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</si>
  <si>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</si>
  <si>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</si>
  <si>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</si>
  <si>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</si>
  <si>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</si>
  <si>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</si>
  <si>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</si>
  <si>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</si>
  <si>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</si>
  <si>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</si>
  <si>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</si>
  <si>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</si>
  <si>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</si>
  <si>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</si>
  <si>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</si>
  <si>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</si>
  <si>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</si>
  <si>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</si>
  <si>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</si>
  <si>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</si>
  <si>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</si>
  <si>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</si>
  <si>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</si>
  <si>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</si>
  <si>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</si>
  <si>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</si>
  <si>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</si>
  <si>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</si>
  <si>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</si>
  <si>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</si>
  <si>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</si>
  <si>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</si>
  <si>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</si>
  <si>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</si>
  <si>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</si>
  <si>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</si>
  <si>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</si>
  <si>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</si>
  <si>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</si>
  <si>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</si>
  <si>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</si>
  <si>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</si>
  <si>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</si>
  <si>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</si>
  <si>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</si>
  <si>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</si>
  <si>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</si>
  <si>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</si>
  <si>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</si>
  <si>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</si>
  <si>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</si>
  <si>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</si>
  <si>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</si>
  <si>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</si>
  <si>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</si>
  <si>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</si>
  <si>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</si>
  <si>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</si>
  <si>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</si>
  <si>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</si>
  <si>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</si>
  <si>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</si>
  <si>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</si>
  <si>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</si>
  <si>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</si>
  <si>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</si>
  <si>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</si>
  <si>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</si>
  <si>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</si>
  <si>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</si>
  <si>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</si>
  <si>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</si>
  <si>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</si>
  <si>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</si>
  <si>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</si>
  <si>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</si>
  <si>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</si>
  <si>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</si>
  <si>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</si>
  <si>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</si>
  <si>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</si>
  <si>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</si>
  <si>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</si>
  <si>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</si>
  <si>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</si>
  <si>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</si>
  <si>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</si>
  <si>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</si>
  <si>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</si>
  <si>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</si>
  <si>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</si>
  <si>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</si>
  <si>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</si>
  <si>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</si>
  <si>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</si>
  <si>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</si>
  <si>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</si>
  <si>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</si>
  <si>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</si>
  <si>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</si>
  <si>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</si>
  <si>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</si>
  <si>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</si>
  <si>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</si>
  <si>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</si>
  <si>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</si>
  <si>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</si>
  <si>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</si>
  <si>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</si>
  <si>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</si>
  <si>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</si>
  <si>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</si>
  <si>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</si>
  <si>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</si>
  <si>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</si>
  <si>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</si>
  <si>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</si>
  <si>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</si>
  <si>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</si>
  <si>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</si>
  <si>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</si>
  <si>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</si>
  <si>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</si>
  <si>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</si>
  <si>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</si>
  <si>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</si>
  <si>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</si>
  <si>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</si>
  <si>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</si>
  <si>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</si>
  <si>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</si>
  <si>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</si>
  <si>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</si>
  <si>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</si>
  <si>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</si>
  <si>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</si>
  <si>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</si>
  <si>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</si>
  <si>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</si>
  <si>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</si>
  <si>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</si>
  <si>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</si>
  <si>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</si>
  <si>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</si>
  <si>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</si>
  <si>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</si>
  <si>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</si>
  <si>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</si>
  <si>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</si>
  <si>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</si>
  <si>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</si>
  <si>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</si>
  <si>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</si>
  <si>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</si>
  <si>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</si>
  <si>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</si>
  <si>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</si>
  <si>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</si>
  <si>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</si>
  <si>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</si>
  <si>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</si>
  <si>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</si>
  <si>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</si>
  <si>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</si>
  <si>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</si>
  <si>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</si>
  <si>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</si>
  <si>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</si>
  <si>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</si>
  <si>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</si>
  <si>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</si>
  <si>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</si>
  <si>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</si>
  <si>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</si>
  <si>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</si>
  <si>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</si>
  <si>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</si>
  <si>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</si>
  <si>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</si>
  <si>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</si>
  <si>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</si>
  <si>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</si>
  <si>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</si>
  <si>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</si>
  <si>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</si>
  <si>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</si>
  <si>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</si>
  <si>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</si>
  <si>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</si>
  <si>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</si>
  <si>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</si>
  <si>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</si>
  <si>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</si>
  <si>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</si>
  <si>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</si>
  <si>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</si>
  <si>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</si>
  <si>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</si>
  <si>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</si>
  <si>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</si>
  <si>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</si>
  <si>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</si>
  <si>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</si>
  <si>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</si>
  <si>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</si>
  <si>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</si>
  <si>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</si>
  <si>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</si>
  <si>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</si>
  <si>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</si>
  <si>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</si>
  <si>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</si>
  <si>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</si>
  <si>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</si>
  <si>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</si>
  <si>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</si>
  <si>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</si>
  <si>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</si>
  <si>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</si>
  <si>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</si>
  <si>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</si>
  <si>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</si>
  <si>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</si>
  <si>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</si>
  <si>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</si>
  <si>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</si>
  <si>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</si>
  <si>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</si>
  <si>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</si>
  <si>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</si>
  <si>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</si>
  <si>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</si>
  <si>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</si>
  <si>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</si>
  <si>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</si>
  <si>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</si>
  <si>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</si>
  <si>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</si>
  <si>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</si>
  <si>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</si>
  <si>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</si>
  <si>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</si>
  <si>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</si>
  <si>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</si>
  <si>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</si>
  <si>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</si>
  <si>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</si>
  <si>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</si>
  <si>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</si>
  <si>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</si>
  <si>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</si>
  <si>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</si>
  <si>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</si>
  <si>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</si>
  <si>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</si>
  <si>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</si>
  <si>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</si>
  <si>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</si>
  <si>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</si>
  <si>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</si>
  <si>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</si>
  <si>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</si>
  <si>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</si>
  <si>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</si>
  <si>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</si>
  <si>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</si>
  <si>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</si>
  <si>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</si>
  <si>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</si>
  <si>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</si>
  <si>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</si>
  <si>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</si>
  <si>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</si>
  <si>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</si>
  <si>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</si>
  <si>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</si>
  <si>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</si>
  <si>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</si>
  <si>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</si>
  <si>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</si>
  <si>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</si>
  <si>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</si>
  <si>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</si>
  <si>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</si>
  <si>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</si>
  <si>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</si>
  <si>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</si>
  <si>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</si>
  <si>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</si>
  <si>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</si>
  <si>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</si>
  <si>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</si>
  <si>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</si>
  <si>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</si>
  <si>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</si>
  <si>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</si>
  <si>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</si>
  <si>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</si>
  <si>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</si>
  <si>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</si>
  <si>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</si>
  <si>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</si>
  <si>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</si>
  <si>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</si>
  <si>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</si>
  <si>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</si>
  <si>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</si>
  <si>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</si>
  <si>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</si>
  <si>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</si>
  <si>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</si>
  <si>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</si>
  <si>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</si>
  <si>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</si>
  <si>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</si>
  <si>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</si>
  <si>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</si>
  <si>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</si>
  <si>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</si>
  <si>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</si>
  <si>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</si>
  <si>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</si>
  <si>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</si>
  <si>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</si>
  <si>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</si>
  <si>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</si>
  <si>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</si>
  <si>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</si>
  <si>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</si>
  <si>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</si>
  <si>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</si>
  <si>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</si>
  <si>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</si>
  <si>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</si>
  <si>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</si>
  <si>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</si>
  <si>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</si>
  <si>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</si>
  <si>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</si>
  <si>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</si>
  <si>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</si>
  <si>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</si>
  <si>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</si>
  <si>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</si>
  <si>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</si>
  <si>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</si>
  <si>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</si>
  <si>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</si>
  <si>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</si>
  <si>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</si>
  <si>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</si>
  <si>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</si>
  <si>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</si>
  <si>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</si>
  <si>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</si>
  <si>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</si>
  <si>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</si>
  <si>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</si>
  <si>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</si>
  <si>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</si>
  <si>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</si>
  <si>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</si>
  <si>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</si>
  <si>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</si>
  <si>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</si>
  <si>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</si>
  <si>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</si>
  <si>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</si>
  <si>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</si>
  <si>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</si>
  <si>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</si>
  <si>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</si>
  <si>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</si>
  <si>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</si>
  <si>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</si>
  <si>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</si>
  <si>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</si>
  <si>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</si>
  <si>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</si>
  <si>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</si>
  <si>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</si>
  <si>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</si>
  <si>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</si>
  <si>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</si>
  <si>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</si>
  <si>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</si>
  <si>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</si>
  <si>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</si>
  <si>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</si>
  <si>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</si>
  <si>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</si>
  <si>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</si>
  <si>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</si>
  <si>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</si>
  <si>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</si>
  <si>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</si>
  <si>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</si>
  <si>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</si>
  <si>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</si>
  <si>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</si>
  <si>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</si>
  <si>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</si>
  <si>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</si>
  <si>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</si>
  <si>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</si>
  <si>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</si>
  <si>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</si>
  <si>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</si>
  <si>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</si>
  <si>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</si>
  <si>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</si>
  <si>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</si>
  <si>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</si>
  <si>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</si>
  <si>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</si>
  <si>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</si>
  <si>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</si>
  <si>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</si>
  <si>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</si>
  <si>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</si>
  <si>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</si>
  <si>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</si>
  <si>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</si>
  <si>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</si>
  <si>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</si>
  <si>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</si>
  <si>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</si>
  <si>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</si>
  <si>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</si>
  <si>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</si>
  <si>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</si>
  <si>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</si>
  <si>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</si>
  <si>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</si>
  <si>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</si>
  <si>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</si>
  <si>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</si>
  <si>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</si>
  <si>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</si>
  <si>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</si>
  <si>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</si>
  <si>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</si>
  <si>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</si>
  <si>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</si>
  <si>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</si>
  <si>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</si>
  <si>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</si>
  <si>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</si>
  <si>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</si>
  <si>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</si>
  <si>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</si>
  <si>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</si>
  <si>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</si>
  <si>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</si>
  <si>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</si>
  <si>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</si>
  <si>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</si>
  <si>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</si>
  <si>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</si>
  <si>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</si>
  <si>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</si>
  <si>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</si>
  <si>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</si>
  <si>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</si>
  <si>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</si>
  <si>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</si>
  <si>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</si>
  <si>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</si>
  <si>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</si>
  <si>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</si>
  <si>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</si>
  <si>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</si>
  <si>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</si>
  <si>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</si>
  <si>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</si>
  <si>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</si>
  <si>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</si>
  <si>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</si>
  <si>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</si>
  <si>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</si>
  <si>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</si>
  <si>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</si>
  <si>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</si>
  <si>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</si>
  <si>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</si>
  <si>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</si>
  <si>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</si>
  <si>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</si>
  <si>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</si>
  <si>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</si>
  <si>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</si>
  <si>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</si>
  <si>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</si>
  <si>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</si>
  <si>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</si>
  <si>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</si>
  <si>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</si>
  <si>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</si>
  <si>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</si>
  <si>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</si>
  <si>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</si>
  <si>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</si>
  <si>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</si>
  <si>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</si>
  <si>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</si>
  <si>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</si>
  <si>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</si>
  <si>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</si>
  <si>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</si>
  <si>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</si>
  <si>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</si>
  <si>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</si>
  <si>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</si>
  <si>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</si>
  <si>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</si>
  <si>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</si>
  <si>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</si>
  <si>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</si>
  <si>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</si>
  <si>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</si>
  <si>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</si>
  <si>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</si>
  <si>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</si>
  <si>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</si>
  <si>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</si>
  <si>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</si>
  <si>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</si>
  <si>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</si>
  <si>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</si>
  <si>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</si>
  <si>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</si>
  <si>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</si>
  <si>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</si>
  <si>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</si>
  <si>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</si>
  <si>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</si>
  <si>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</si>
  <si>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</si>
  <si>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</si>
  <si>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</si>
  <si>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</si>
  <si>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</si>
  <si>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</si>
  <si>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</si>
  <si>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</si>
  <si>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</si>
  <si>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</si>
  <si>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</si>
  <si>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</si>
  <si>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</si>
  <si>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</si>
  <si>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</si>
  <si>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</si>
  <si>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</si>
  <si>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</si>
  <si>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</si>
  <si>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</si>
  <si>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</si>
  <si>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</si>
  <si>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</si>
  <si>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</si>
  <si>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</si>
  <si>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</si>
  <si>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</si>
  <si>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</si>
  <si>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</si>
  <si>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</si>
  <si>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</si>
  <si>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</si>
  <si>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</si>
  <si>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</si>
  <si>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</si>
  <si>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</si>
  <si>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</si>
  <si>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</si>
  <si>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</si>
  <si>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</si>
  <si>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</si>
  <si>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</si>
  <si>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</si>
  <si>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</si>
  <si>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</si>
  <si>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</si>
  <si>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</si>
  <si>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</si>
  <si>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</si>
  <si>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</si>
  <si>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</si>
  <si>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</si>
  <si>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</si>
  <si>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</si>
  <si>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</si>
  <si>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</si>
  <si>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</si>
  <si>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</si>
  <si>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</si>
  <si>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</si>
  <si>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</si>
  <si>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</si>
  <si>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</si>
  <si>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</si>
  <si>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</si>
  <si>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</si>
  <si>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</si>
  <si>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</si>
  <si>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</si>
  <si>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</si>
  <si>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</si>
  <si>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</si>
  <si>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</si>
  <si>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</si>
  <si>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</si>
  <si>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</si>
  <si>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</si>
  <si>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</si>
  <si>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</si>
  <si>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</si>
  <si>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</si>
  <si>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</si>
  <si>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</si>
  <si>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</si>
  <si>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</si>
  <si>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</si>
  <si>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</si>
  <si>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</si>
  <si>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</si>
  <si>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</si>
  <si>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</si>
  <si>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</si>
  <si>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</si>
  <si>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</si>
  <si>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</si>
  <si>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</si>
  <si>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</si>
  <si>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</si>
  <si>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</si>
  <si>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</si>
  <si>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</si>
  <si>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</si>
  <si>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</si>
  <si>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</si>
  <si>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</si>
  <si>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</si>
  <si>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</si>
  <si>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</si>
  <si>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</si>
  <si>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</si>
  <si>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</si>
  <si>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</si>
  <si>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</si>
  <si>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</si>
  <si>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</si>
  <si>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</si>
  <si>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</si>
  <si>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</si>
  <si>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</si>
  <si>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</si>
  <si>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</si>
  <si>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</si>
  <si>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</si>
  <si>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</si>
  <si>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</si>
  <si>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</si>
  <si>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</si>
  <si>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</si>
  <si>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</si>
  <si>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</si>
  <si>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</si>
  <si>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</si>
  <si>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</si>
  <si>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</si>
  <si>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</si>
  <si>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</si>
  <si>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</si>
  <si>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</si>
  <si>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</si>
  <si>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</si>
  <si>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</si>
  <si>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</si>
  <si>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</si>
  <si>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</si>
  <si>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</si>
  <si>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</si>
  <si>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</si>
  <si>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</si>
  <si>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</si>
  <si>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</si>
  <si>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</si>
  <si>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</si>
  <si>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</si>
  <si>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</si>
  <si>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</si>
  <si>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</si>
  <si>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</si>
  <si>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</si>
  <si>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</si>
  <si>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</si>
  <si>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</si>
  <si>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</si>
  <si>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</si>
  <si>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</si>
  <si>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</si>
  <si>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</si>
  <si>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</si>
  <si>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</si>
  <si>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</si>
  <si>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</si>
  <si>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</si>
  <si>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</si>
  <si>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</si>
  <si>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</si>
  <si>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</si>
  <si>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</si>
  <si>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</si>
  <si>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</si>
  <si>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</si>
  <si>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</si>
  <si>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</si>
  <si>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</si>
  <si>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</si>
  <si>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</si>
  <si>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</si>
  <si>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</si>
  <si>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</si>
  <si>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</si>
  <si>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</si>
  <si>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</si>
  <si>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</si>
  <si>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</si>
  <si>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</si>
  <si>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</si>
  <si>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</si>
  <si>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</si>
  <si>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</si>
  <si>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</si>
  <si>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</si>
  <si>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</si>
  <si>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</si>
  <si>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</si>
  <si>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</si>
  <si>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</si>
  <si>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</si>
  <si>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</si>
  <si>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</si>
  <si>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</si>
  <si>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</si>
  <si>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</si>
  <si>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</si>
  <si>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</si>
  <si>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</si>
  <si>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</si>
  <si>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</si>
  <si>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</si>
  <si>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</si>
  <si>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</si>
  <si>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</si>
  <si>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</si>
  <si>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</si>
  <si>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</si>
  <si>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</si>
  <si>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</si>
  <si>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</si>
  <si>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</si>
  <si>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</si>
  <si>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</si>
  <si>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</si>
  <si>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</si>
  <si>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</si>
  <si>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</si>
  <si>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</si>
  <si>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</si>
  <si>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</si>
  <si>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</si>
  <si>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</si>
  <si>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</si>
  <si>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</si>
  <si>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</si>
  <si>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</si>
  <si>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</si>
  <si>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</si>
  <si>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</si>
  <si>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</si>
  <si>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</si>
  <si>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</si>
  <si>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</si>
  <si>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</si>
  <si>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</si>
  <si>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</si>
  <si>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</si>
  <si>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</si>
  <si>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</si>
  <si>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</si>
  <si>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</si>
  <si>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</si>
  <si>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</si>
  <si>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</si>
  <si>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</si>
  <si>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</si>
  <si>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</si>
  <si>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</si>
  <si>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</si>
  <si>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</si>
  <si>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</si>
  <si>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</si>
  <si>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</si>
  <si>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</si>
  <si>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</si>
  <si>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</si>
  <si>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</si>
  <si>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</si>
  <si>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</si>
  <si>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</si>
  <si>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</si>
  <si>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</si>
  <si>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</si>
  <si>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</si>
  <si>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</si>
  <si>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</si>
  <si>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</si>
  <si>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</si>
  <si>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</si>
  <si>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</si>
  <si>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</si>
  <si>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</si>
  <si>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</si>
  <si>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</si>
  <si>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</si>
  <si>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</si>
  <si>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</si>
  <si>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</si>
  <si>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</si>
  <si>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</si>
  <si>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</si>
  <si>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</si>
  <si>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</si>
  <si>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</si>
  <si>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</si>
  <si>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</si>
  <si>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</si>
  <si>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</si>
  <si>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</si>
  <si>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</si>
  <si>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</si>
  <si>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</si>
  <si>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</si>
  <si>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</si>
  <si>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</si>
  <si>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</si>
  <si>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</si>
  <si>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</si>
  <si>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</si>
  <si>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</si>
  <si>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</si>
  <si>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</si>
  <si>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</si>
  <si>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</si>
  <si>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</si>
  <si>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</si>
  <si>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</si>
  <si>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</si>
  <si>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</si>
  <si>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</si>
  <si>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</si>
  <si>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</si>
  <si>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</si>
  <si>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</si>
  <si>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</si>
  <si>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</si>
  <si>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</si>
  <si>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</si>
  <si>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</si>
  <si>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</si>
  <si>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</si>
  <si>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</si>
  <si>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</si>
  <si>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</si>
  <si>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</si>
  <si>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</si>
  <si>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</si>
  <si>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</si>
  <si>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</si>
  <si>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</si>
  <si>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</si>
  <si>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</si>
  <si>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</si>
  <si>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</si>
  <si>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</si>
  <si>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</si>
  <si>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</si>
  <si>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</si>
  <si>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</si>
  <si>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</si>
  <si>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</si>
  <si>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</si>
  <si>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</si>
  <si>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</si>
  <si>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</si>
  <si>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</si>
  <si>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</si>
  <si>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</si>
  <si>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</si>
  <si>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</si>
  <si>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</si>
  <si>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</si>
  <si>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</si>
  <si>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</si>
  <si>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</si>
  <si>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</si>
  <si>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</si>
  <si>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</si>
  <si>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</si>
  <si>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</si>
  <si>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</si>
  <si>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</si>
  <si>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</si>
  <si>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</si>
  <si>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</si>
  <si>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</si>
  <si>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</si>
  <si>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</si>
  <si>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</si>
  <si>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</si>
  <si>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</si>
  <si>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</si>
  <si>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</si>
  <si>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</si>
  <si>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</si>
  <si>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</si>
  <si>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</si>
  <si>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</si>
  <si>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</si>
  <si>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</si>
  <si>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</si>
  <si>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</si>
  <si>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</si>
  <si>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</si>
  <si>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</si>
  <si>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</si>
  <si>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</si>
  <si>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</si>
  <si>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</si>
  <si>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</si>
  <si>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</si>
  <si>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</si>
  <si>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</si>
  <si>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</si>
  <si>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</si>
  <si>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</si>
  <si>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</si>
  <si>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</si>
  <si>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</si>
  <si>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</si>
  <si>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</si>
  <si>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</si>
  <si>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</si>
  <si>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</si>
  <si>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</si>
  <si>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</si>
  <si>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</si>
  <si>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</si>
  <si>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</si>
  <si>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</si>
  <si>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</si>
  <si>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</si>
  <si>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</si>
  <si>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</si>
  <si>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</si>
  <si>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</si>
  <si>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</si>
  <si>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</si>
  <si>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</si>
  <si>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</si>
  <si>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</si>
  <si>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</si>
  <si>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</si>
  <si>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</si>
  <si>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</si>
  <si>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</si>
  <si>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</si>
  <si>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</si>
  <si>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</si>
  <si>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</si>
  <si>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</si>
  <si>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</si>
  <si>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</si>
  <si>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</si>
  <si>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</si>
  <si>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</si>
  <si>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</si>
  <si>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</si>
  <si>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</si>
  <si>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</si>
  <si>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</si>
  <si>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</si>
  <si>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</si>
  <si>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</si>
  <si>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</si>
  <si>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</si>
  <si>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</si>
  <si>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</si>
  <si>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</si>
  <si>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</si>
  <si>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</si>
  <si>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</si>
  <si>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</si>
  <si>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</si>
  <si>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</si>
  <si>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</si>
  <si>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</si>
  <si>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</si>
  <si>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</si>
  <si>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</si>
  <si>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</si>
  <si>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</si>
  <si>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</si>
  <si>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</si>
  <si>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</si>
  <si>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</si>
  <si>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</si>
  <si>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</si>
  <si>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</si>
  <si>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</si>
  <si>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</si>
  <si>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</si>
  <si>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</si>
  <si>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</si>
  <si>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</si>
  <si>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</si>
  <si>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</si>
  <si>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</si>
  <si>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</si>
  <si>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</si>
  <si>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</si>
  <si>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</si>
  <si>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</si>
  <si>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</si>
  <si>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</si>
  <si>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</si>
  <si>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</si>
  <si>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</si>
  <si>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</si>
  <si>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</si>
  <si>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</si>
  <si>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</si>
  <si>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</si>
  <si>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</si>
  <si>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</si>
  <si>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</si>
  <si>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</si>
  <si>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</si>
  <si>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</si>
  <si>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</si>
  <si>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</si>
  <si>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</si>
  <si>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</si>
  <si>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</si>
  <si>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</si>
  <si>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</si>
  <si>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</si>
  <si>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</si>
  <si>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</si>
  <si>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</si>
  <si>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</si>
  <si>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</si>
  <si>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</si>
  <si>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</si>
  <si>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</si>
  <si>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</si>
  <si>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</si>
  <si>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</si>
  <si>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</si>
  <si>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</si>
  <si>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</si>
  <si>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</si>
  <si>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</si>
  <si>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</si>
  <si>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</si>
  <si>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</si>
  <si>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</si>
  <si>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</si>
  <si>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</si>
  <si>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</si>
  <si>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</si>
  <si>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</si>
  <si>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</si>
  <si>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</si>
  <si>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</si>
  <si>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</si>
  <si>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</si>
  <si>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</si>
  <si>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</si>
  <si>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</si>
  <si>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</si>
  <si>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</si>
  <si>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</si>
  <si>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</si>
  <si>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</si>
  <si>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</si>
  <si>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</si>
  <si>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</si>
  <si>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</si>
  <si>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</si>
  <si>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</si>
  <si>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</si>
  <si>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</si>
  <si>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</si>
  <si>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</si>
  <si>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</si>
  <si>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</si>
  <si>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</si>
  <si>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</si>
  <si>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</si>
  <si>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</si>
  <si>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</si>
  <si>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</si>
  <si>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</si>
  <si>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</si>
  <si>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</si>
  <si>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</si>
  <si>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</si>
  <si>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</si>
  <si>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</si>
  <si>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</si>
  <si>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</si>
  <si>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</si>
  <si>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</si>
  <si>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</si>
  <si>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</si>
  <si>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</si>
  <si>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</si>
  <si>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</si>
  <si>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</si>
  <si>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</si>
  <si>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</si>
  <si>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</si>
  <si>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</si>
  <si>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</si>
  <si>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</si>
  <si>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</si>
  <si>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</si>
  <si>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</si>
  <si>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</si>
  <si>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</si>
  <si>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</si>
  <si>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</si>
  <si>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</si>
  <si>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</si>
  <si>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</si>
  <si>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</si>
  <si>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</si>
  <si>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</si>
  <si>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</si>
  <si>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</si>
  <si>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</si>
  <si>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</si>
  <si>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</si>
  <si>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</si>
  <si>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</si>
  <si>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</si>
  <si>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</si>
  <si>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</si>
  <si>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</si>
  <si>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</si>
  <si>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</si>
  <si>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</si>
  <si>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</si>
  <si>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</si>
  <si>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</si>
  <si>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</si>
  <si>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</si>
  <si>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</si>
  <si>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</si>
  <si>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</si>
  <si>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</si>
  <si>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</si>
  <si>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</si>
  <si>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</si>
  <si>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</si>
  <si>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</si>
  <si>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</si>
  <si>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</si>
  <si>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</si>
  <si>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</si>
  <si>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</si>
  <si>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</si>
  <si>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</si>
  <si>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</si>
  <si>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</si>
  <si>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</si>
  <si>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</si>
  <si>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</si>
  <si>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</si>
  <si>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</si>
  <si>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</si>
  <si>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</si>
  <si>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</si>
  <si>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</si>
  <si>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</si>
  <si>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</si>
  <si>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</si>
  <si>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</si>
  <si>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</si>
  <si>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</si>
  <si>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</si>
  <si>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</si>
  <si>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</si>
  <si>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</si>
  <si>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</si>
  <si>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</si>
  <si>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</si>
  <si>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</si>
  <si>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</si>
  <si>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</si>
  <si>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</si>
  <si>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</si>
  <si>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</si>
  <si>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</si>
  <si>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</si>
  <si>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</si>
  <si>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</si>
  <si>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</si>
  <si>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</si>
  <si>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</si>
  <si>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</si>
  <si>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</si>
  <si>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</si>
  <si>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</si>
  <si>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</si>
  <si>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</si>
  <si>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</si>
  <si>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</si>
  <si>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</si>
  <si>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</si>
  <si>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</si>
  <si>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</si>
  <si>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</si>
  <si>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</si>
  <si>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</si>
  <si>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</si>
  <si>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</si>
  <si>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</si>
  <si>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</si>
  <si>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</si>
  <si>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</si>
  <si>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</si>
  <si>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</si>
  <si>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</si>
  <si>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</si>
  <si>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</si>
  <si>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</si>
  <si>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</si>
  <si>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</si>
  <si>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</si>
  <si>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</si>
  <si>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</si>
  <si>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</si>
  <si>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</si>
  <si>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</si>
  <si>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</si>
  <si>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</si>
  <si>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</si>
  <si>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</si>
  <si>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</si>
  <si>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</si>
  <si>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</si>
  <si>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</si>
  <si>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</si>
  <si>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</si>
  <si>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</si>
  <si>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</si>
  <si>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</si>
  <si>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</si>
  <si>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</si>
  <si>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</si>
  <si>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</si>
  <si>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</si>
  <si>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</si>
  <si>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</si>
  <si>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</si>
  <si>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</si>
  <si>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</si>
  <si>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</si>
  <si>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</si>
  <si>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</si>
  <si>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</si>
  <si>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</si>
  <si>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</si>
  <si>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</si>
  <si>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</si>
  <si>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</si>
  <si>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</si>
  <si>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</si>
  <si>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</si>
  <si>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</si>
  <si>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</si>
  <si>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</si>
  <si>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</si>
  <si>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</si>
  <si>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</si>
  <si>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</si>
  <si>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</si>
  <si>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</si>
  <si>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</si>
  <si>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</si>
  <si>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</si>
  <si>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</si>
  <si>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</si>
  <si>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</si>
  <si>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</si>
  <si>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</si>
  <si>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</si>
  <si>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</si>
  <si>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</si>
  <si>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</si>
  <si>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</si>
  <si>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</si>
  <si>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</si>
  <si>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</si>
  <si>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</si>
  <si>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</si>
  <si>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</si>
  <si>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</si>
  <si>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</si>
  <si>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</si>
  <si>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</si>
  <si>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</si>
  <si>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</si>
  <si>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</si>
  <si>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</si>
  <si>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</si>
  <si>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</si>
  <si>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</si>
  <si>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</si>
  <si>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</si>
  <si>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</si>
  <si>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</si>
  <si>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</si>
  <si>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</si>
  <si>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</si>
  <si>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</si>
  <si>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</si>
  <si>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</si>
  <si>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</si>
  <si>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</si>
  <si>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</si>
  <si>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</si>
  <si>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</si>
  <si>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</si>
  <si>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</si>
  <si>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</si>
  <si>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</si>
  <si>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</si>
  <si>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</si>
  <si>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</si>
  <si>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</si>
  <si>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</si>
  <si>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</si>
  <si>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</si>
  <si>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</si>
  <si>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</si>
  <si>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</si>
  <si>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</si>
  <si>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</si>
  <si>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</si>
  <si>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</si>
  <si>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</si>
  <si>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</si>
  <si>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</si>
  <si>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</si>
  <si>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</si>
  <si>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</si>
  <si>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</si>
  <si>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</si>
  <si>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</si>
  <si>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</si>
  <si>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</si>
  <si>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</si>
  <si>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</si>
  <si>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</si>
  <si>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</si>
  <si>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</si>
  <si>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</si>
  <si>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</si>
  <si>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</si>
  <si>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</si>
  <si>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</si>
  <si>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</si>
  <si>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</si>
  <si>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</si>
  <si>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</si>
  <si>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</si>
  <si>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</si>
  <si>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</si>
  <si>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</si>
  <si>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</si>
  <si>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</si>
  <si>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</si>
  <si>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</si>
  <si>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</si>
  <si>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</si>
  <si>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</si>
  <si>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</si>
  <si>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</si>
  <si>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</si>
  <si>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</si>
  <si>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</si>
  <si>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</si>
  <si>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</si>
  <si>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</si>
  <si>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</si>
  <si>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</si>
  <si>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</si>
  <si>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</si>
  <si>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</si>
  <si>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</si>
  <si>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</si>
  <si>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</si>
  <si>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</si>
  <si>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</si>
  <si>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</si>
  <si>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</si>
  <si>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</si>
  <si>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</si>
  <si>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</si>
  <si>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</si>
  <si>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</si>
  <si>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</si>
  <si>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</si>
  <si>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</si>
  <si>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</si>
  <si>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</si>
  <si>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</si>
  <si>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</si>
  <si>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</si>
  <si>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</si>
  <si>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</si>
  <si>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</si>
  <si>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</si>
  <si>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</si>
  <si>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</si>
  <si>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</si>
  <si>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</si>
  <si>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</si>
  <si>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</si>
  <si>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</si>
  <si>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</si>
  <si>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</si>
  <si>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</si>
  <si>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</si>
  <si>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</si>
  <si>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</si>
  <si>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</si>
  <si>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</si>
  <si>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</si>
  <si>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</si>
  <si>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</si>
  <si>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</si>
  <si>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</si>
  <si>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</si>
  <si>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</si>
  <si>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</si>
  <si>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</si>
  <si>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</si>
  <si>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</si>
  <si>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</si>
  <si>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</si>
  <si>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</si>
  <si>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</si>
  <si>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</si>
  <si>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</si>
  <si>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</si>
  <si>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</si>
  <si>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</si>
  <si>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</si>
  <si>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</si>
  <si>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</si>
  <si>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</si>
  <si>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</si>
  <si>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</si>
  <si>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</si>
  <si>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</si>
  <si>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</si>
  <si>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</si>
  <si>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</si>
  <si>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</si>
  <si>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</si>
  <si>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</si>
  <si>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</si>
  <si>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</si>
  <si>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</si>
  <si>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</si>
  <si>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</si>
  <si>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</si>
  <si>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</si>
  <si>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</si>
  <si>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</si>
  <si>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</si>
  <si>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</si>
  <si>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</si>
  <si>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</si>
  <si>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</si>
  <si>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</si>
  <si>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</si>
  <si>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</si>
  <si>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</si>
  <si>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</si>
  <si>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</si>
  <si>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</si>
  <si>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</si>
  <si>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</si>
  <si>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</si>
  <si>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</si>
  <si>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</si>
  <si>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</si>
  <si>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</si>
  <si>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</si>
  <si>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</si>
  <si>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</si>
  <si>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</si>
  <si>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</si>
  <si>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</si>
  <si>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</si>
  <si>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</si>
  <si>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</si>
  <si>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</si>
  <si>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</si>
  <si>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</si>
  <si>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</si>
  <si>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</si>
  <si>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</si>
  <si>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</si>
  <si>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</si>
  <si>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</si>
  <si>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</si>
  <si>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</si>
  <si>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</si>
  <si>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</si>
  <si>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</si>
  <si>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</si>
  <si>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</si>
  <si>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</si>
  <si>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</si>
  <si>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</si>
  <si>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</si>
  <si>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</si>
  <si>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</si>
  <si>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</si>
  <si>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</si>
  <si>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</si>
  <si>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</si>
  <si>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</si>
  <si>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</si>
  <si>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</si>
  <si>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</si>
  <si>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</si>
  <si>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</si>
  <si>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</si>
  <si>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</si>
  <si>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</si>
  <si>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</si>
  <si>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</si>
  <si>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</si>
  <si>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</si>
  <si>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</si>
  <si>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</si>
  <si>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</si>
  <si>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</si>
  <si>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</si>
  <si>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</si>
  <si>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</si>
  <si>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</si>
  <si>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</si>
  <si>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</si>
  <si>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</si>
  <si>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</si>
  <si>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</si>
  <si>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</si>
  <si>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</si>
  <si>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</si>
  <si>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</si>
  <si>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</si>
  <si>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</si>
  <si>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</si>
  <si>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</si>
  <si>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</si>
  <si>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</si>
  <si>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</si>
  <si>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</si>
  <si>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</si>
  <si>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</si>
  <si>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</si>
  <si>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</si>
  <si>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</si>
  <si>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</si>
  <si>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</si>
  <si>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</si>
  <si>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</si>
  <si>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</si>
  <si>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</si>
  <si>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</si>
  <si>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</si>
  <si>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</si>
  <si>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</si>
  <si>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</si>
  <si>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</si>
  <si>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</si>
  <si>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</si>
  <si>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</si>
  <si>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</si>
  <si>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</si>
  <si>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</si>
  <si>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</si>
  <si>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</si>
  <si>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</si>
  <si>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</si>
  <si>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</si>
  <si>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</si>
  <si>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</si>
  <si>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</si>
  <si>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</si>
  <si>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</si>
  <si>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</si>
  <si>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</si>
  <si>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</si>
  <si>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</si>
  <si>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</si>
  <si>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</si>
  <si>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</si>
  <si>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</si>
  <si>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</si>
  <si>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</si>
  <si>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</si>
  <si>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</si>
  <si>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</si>
  <si>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</si>
  <si>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</si>
  <si>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</si>
  <si>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</si>
  <si>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</si>
  <si>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</si>
  <si>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</si>
  <si>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</si>
  <si>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</si>
  <si>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</si>
  <si>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</si>
  <si>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</si>
  <si>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</si>
  <si>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</si>
  <si>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</si>
  <si>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</si>
  <si>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</si>
  <si>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</si>
  <si>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</si>
  <si>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</si>
  <si>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</si>
  <si>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</si>
  <si>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</si>
  <si>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</si>
  <si>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</si>
  <si>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</si>
  <si>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</si>
  <si>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</si>
  <si>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</si>
  <si>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</si>
  <si>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</si>
  <si>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</si>
  <si>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</si>
  <si>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</si>
  <si>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</si>
  <si>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</si>
  <si>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</si>
  <si>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</si>
  <si>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</si>
  <si>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</si>
  <si>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</si>
  <si>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</si>
  <si>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</si>
  <si>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</si>
  <si>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</si>
  <si>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</si>
  <si>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</si>
  <si>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</si>
  <si>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</si>
  <si>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</si>
  <si>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</si>
  <si>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</si>
  <si>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</si>
  <si>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</si>
  <si>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</si>
  <si>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</si>
  <si>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</si>
  <si>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</si>
  <si>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</si>
  <si>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</si>
  <si>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</si>
  <si>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</si>
  <si>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</si>
  <si>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</si>
  <si>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</si>
  <si>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</si>
  <si>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</si>
  <si>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</si>
  <si>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</si>
  <si>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</si>
  <si>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</si>
  <si>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</si>
  <si>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</si>
  <si>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</si>
  <si>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</si>
  <si>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</si>
  <si>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</si>
  <si>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</si>
  <si>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</si>
  <si>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</si>
  <si>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</si>
  <si>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</si>
  <si>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</si>
  <si>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</si>
  <si>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</si>
  <si>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</si>
  <si>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</si>
  <si>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</si>
  <si>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</si>
  <si>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</si>
  <si>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</si>
  <si>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</si>
  <si>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</si>
  <si>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</si>
  <si>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</si>
  <si>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</si>
  <si>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</si>
  <si>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</si>
  <si>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</si>
  <si>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</si>
  <si>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</si>
  <si>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</si>
  <si>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</si>
  <si>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</si>
  <si>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</si>
  <si>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</si>
  <si>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</si>
  <si>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</si>
  <si>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</si>
  <si>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</si>
  <si>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</si>
  <si>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</si>
  <si>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</si>
  <si>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</si>
  <si>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</si>
  <si>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</si>
  <si>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</si>
  <si>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</si>
  <si>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</si>
  <si>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</si>
  <si>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</si>
  <si>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</si>
  <si>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</si>
  <si>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</si>
  <si>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</si>
  <si>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</si>
  <si>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</si>
  <si>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</si>
  <si>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</si>
  <si>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</si>
  <si>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</si>
  <si>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</si>
  <si>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</si>
  <si>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</si>
  <si>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</si>
  <si>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</si>
  <si>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</si>
  <si>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</si>
  <si>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</si>
  <si>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</si>
  <si>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</si>
  <si>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</si>
  <si>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</si>
  <si>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</si>
  <si>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</si>
  <si>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</si>
  <si>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</si>
  <si>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</si>
  <si>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</si>
  <si>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</si>
  <si>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</si>
  <si>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</si>
  <si>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</si>
  <si>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</si>
  <si>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</si>
  <si>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</si>
  <si>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</si>
  <si>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</si>
  <si>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</si>
  <si>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</si>
  <si>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</si>
  <si>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</si>
  <si>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</si>
  <si>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</si>
  <si>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</si>
  <si>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</si>
  <si>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</si>
  <si>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</si>
  <si>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</si>
  <si>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</si>
  <si>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</si>
  <si>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</si>
  <si>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</si>
  <si>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</si>
  <si>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</si>
  <si>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</si>
  <si>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</si>
  <si>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</si>
  <si>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</si>
  <si>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</si>
  <si>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</si>
  <si>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</si>
  <si>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</si>
  <si>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</si>
  <si>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</si>
  <si>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</si>
  <si>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</si>
  <si>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</si>
  <si>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</si>
  <si>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</si>
  <si>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</si>
  <si>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</si>
  <si>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</si>
  <si>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</si>
  <si>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</si>
  <si>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</si>
  <si>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</si>
  <si>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</si>
  <si>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</si>
  <si>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</si>
  <si>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</si>
  <si>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</si>
  <si>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</si>
  <si>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</si>
  <si>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</si>
  <si>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</si>
  <si>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</si>
  <si>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</si>
  <si>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</si>
  <si>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</si>
  <si>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</si>
  <si>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</si>
  <si>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</si>
  <si>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</si>
  <si>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</si>
  <si>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</si>
  <si>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</si>
  <si>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</si>
  <si>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</si>
  <si>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</si>
  <si>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</si>
  <si>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</si>
  <si>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</si>
  <si>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</si>
  <si>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</si>
  <si>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</si>
  <si>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</si>
  <si>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</si>
  <si>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</si>
  <si>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</si>
  <si>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</si>
  <si>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</si>
  <si>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</si>
  <si>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</si>
  <si>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</si>
  <si>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</si>
  <si>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</si>
  <si>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</si>
  <si>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</si>
  <si>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</si>
  <si>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</si>
  <si>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</si>
  <si>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</si>
  <si>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</si>
  <si>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</si>
  <si>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</si>
  <si>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</si>
  <si>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</si>
  <si>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</si>
  <si>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</si>
  <si>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</si>
  <si>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</si>
  <si>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</si>
  <si>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</si>
  <si>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</si>
  <si>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</si>
  <si>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</si>
  <si>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</si>
  <si>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</si>
  <si>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</si>
  <si>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</si>
  <si>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</si>
  <si>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</si>
  <si>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</si>
  <si>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</si>
  <si>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</si>
  <si>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</si>
  <si>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</si>
  <si>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</si>
  <si>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</si>
  <si>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</si>
  <si>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</si>
  <si>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</si>
  <si>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</si>
  <si>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</si>
  <si>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</si>
  <si>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</si>
  <si>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</si>
  <si>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</si>
  <si>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</si>
  <si>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</si>
  <si>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</si>
  <si>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</si>
  <si>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</si>
  <si>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</si>
  <si>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</si>
  <si>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</si>
  <si>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</si>
  <si>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</si>
  <si>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</si>
  <si>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</si>
  <si>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</si>
  <si>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</si>
  <si>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</si>
  <si>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</si>
  <si>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</si>
  <si>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</si>
  <si>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</si>
  <si>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</si>
  <si>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</si>
  <si>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</si>
  <si>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</si>
  <si>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</si>
  <si>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</si>
  <si>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</si>
  <si>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</si>
  <si>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</si>
  <si>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</si>
  <si>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</si>
  <si>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</si>
  <si>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</si>
  <si>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</si>
  <si>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</si>
  <si>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</si>
  <si>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</si>
  <si>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</si>
  <si>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</si>
  <si>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</si>
  <si>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</si>
  <si>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</si>
  <si>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</si>
  <si>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</si>
  <si>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</si>
  <si>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</si>
  <si>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</si>
  <si>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</si>
  <si>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</si>
  <si>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</si>
  <si>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</si>
  <si>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</si>
  <si>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</si>
  <si>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</si>
  <si>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</si>
  <si>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</si>
  <si>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</si>
  <si>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</si>
  <si>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</si>
  <si>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</si>
  <si>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</si>
  <si>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</si>
  <si>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</si>
  <si>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</si>
  <si>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</si>
  <si>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</si>
  <si>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</si>
  <si>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</si>
  <si>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</si>
  <si>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</si>
  <si>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</si>
  <si>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</si>
  <si>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</si>
  <si>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</si>
  <si>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</si>
  <si>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</si>
  <si>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</si>
  <si>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</si>
  <si>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</si>
  <si>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</si>
  <si>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</si>
  <si>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</si>
  <si>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</si>
  <si>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</si>
  <si>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</si>
  <si>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</si>
  <si>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</si>
  <si>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</si>
  <si>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</si>
  <si>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</si>
  <si>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</si>
  <si>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</si>
  <si>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</si>
  <si>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</si>
  <si>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</si>
  <si>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</si>
  <si>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</si>
  <si>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</si>
  <si>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</si>
  <si>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</si>
  <si>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</si>
  <si>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</si>
  <si>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</si>
  <si>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</si>
  <si>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</si>
  <si>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</si>
  <si>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</si>
  <si>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</si>
  <si>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</si>
  <si>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</si>
  <si>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</si>
  <si>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</si>
  <si>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</si>
  <si>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</si>
  <si>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</si>
  <si>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</si>
  <si>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</si>
  <si>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</si>
  <si>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</si>
  <si>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</si>
  <si>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</si>
  <si>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</si>
  <si>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</si>
  <si>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</si>
  <si>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</si>
  <si>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</si>
  <si>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</si>
  <si>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</si>
  <si>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</si>
  <si>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</si>
  <si>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</si>
  <si>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</si>
  <si>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</si>
  <si>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</si>
  <si>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</si>
  <si>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</si>
  <si>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</si>
  <si>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</si>
  <si>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</si>
  <si>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</si>
  <si>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</si>
  <si>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</si>
  <si>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</si>
  <si>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</si>
  <si>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</si>
  <si>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</si>
  <si>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</si>
  <si>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</si>
  <si>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</si>
  <si>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</si>
  <si>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</si>
  <si>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</si>
  <si>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</si>
  <si>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</si>
  <si>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</si>
  <si>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</si>
  <si>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</si>
  <si>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</si>
  <si>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</si>
  <si>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</si>
  <si>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</si>
  <si>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</si>
  <si>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</si>
  <si>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</si>
  <si>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</si>
  <si>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</si>
  <si>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</si>
  <si>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</si>
  <si>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</si>
  <si>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</si>
  <si>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</si>
  <si>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</si>
  <si>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</si>
  <si>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</si>
  <si>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</si>
  <si>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</si>
  <si>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</si>
  <si>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</si>
  <si>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</si>
  <si>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</si>
  <si>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</si>
  <si>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</si>
  <si>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</si>
  <si>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</si>
  <si>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</si>
  <si>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</si>
  <si>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</si>
  <si>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</si>
  <si>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</si>
  <si>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</si>
  <si>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</si>
  <si>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</si>
  <si>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</si>
  <si>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</si>
  <si>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</si>
  <si>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</si>
  <si>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</si>
  <si>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</si>
  <si>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</si>
  <si>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</si>
  <si>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</si>
  <si>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</si>
  <si>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</si>
  <si>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</si>
  <si>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</si>
  <si>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</si>
  <si>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</si>
  <si>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</si>
  <si>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</si>
  <si>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</si>
  <si>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</si>
  <si>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</si>
  <si>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</si>
  <si>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</si>
  <si>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</si>
  <si>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</si>
  <si>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</si>
  <si>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</si>
  <si>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</si>
  <si>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</si>
  <si>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</si>
  <si>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</si>
  <si>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</si>
  <si>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</si>
  <si>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</si>
  <si>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</si>
  <si>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</si>
  <si>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</si>
  <si>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</si>
  <si>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</si>
  <si>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</si>
  <si>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</si>
  <si>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</si>
  <si>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</si>
  <si>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</si>
  <si>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</si>
  <si>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</si>
  <si>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</si>
  <si>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</si>
  <si>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</si>
  <si>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</si>
  <si>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</si>
  <si>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</si>
  <si>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</si>
  <si>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</si>
  <si>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</si>
  <si>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</si>
  <si>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</si>
  <si>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</si>
  <si>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</si>
  <si>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</si>
  <si>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</si>
  <si>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</si>
  <si>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</si>
  <si>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</si>
  <si>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</si>
  <si>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</si>
  <si>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</si>
  <si>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</si>
  <si>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</si>
  <si>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</si>
  <si>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</si>
  <si>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</si>
  <si>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</si>
  <si>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</si>
  <si>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</si>
  <si>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</si>
  <si>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</si>
  <si>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</si>
  <si>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</si>
  <si>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</si>
  <si>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</si>
  <si>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</si>
  <si>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</si>
  <si>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</si>
  <si>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</si>
  <si>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</si>
  <si>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</si>
  <si>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</si>
  <si>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</si>
  <si>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</si>
  <si>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</si>
  <si>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</si>
  <si>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</si>
  <si>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</si>
  <si>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</si>
  <si>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</si>
  <si>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</si>
  <si>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</si>
  <si>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</si>
  <si>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</si>
  <si>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</si>
  <si>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</si>
  <si>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</si>
  <si>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</si>
  <si>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</si>
  <si>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</si>
  <si>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</si>
  <si>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</si>
  <si>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</si>
  <si>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</si>
  <si>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</si>
  <si>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</si>
  <si>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</si>
  <si>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</si>
  <si>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</si>
  <si>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</si>
  <si>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</si>
  <si>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</si>
  <si>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</si>
  <si>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</si>
  <si>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</si>
  <si>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</si>
  <si>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</si>
  <si>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</si>
  <si>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</si>
  <si>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</si>
  <si>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</si>
  <si>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</si>
  <si>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</si>
  <si>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</si>
  <si>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</si>
  <si>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</si>
  <si>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</si>
  <si>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</si>
  <si>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</si>
  <si>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</si>
  <si>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</si>
  <si>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</si>
  <si>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</si>
  <si>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</si>
  <si>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</si>
  <si>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</si>
  <si>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</si>
  <si>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</si>
  <si>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</si>
  <si>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</si>
  <si>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</si>
  <si>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</si>
  <si>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</si>
  <si>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</si>
  <si>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</si>
  <si>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</si>
  <si>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</si>
  <si>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</si>
  <si>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</si>
  <si>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</si>
  <si>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</si>
  <si>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</si>
  <si>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</si>
  <si>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</si>
  <si>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</si>
  <si>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</si>
  <si>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</si>
  <si>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</si>
  <si>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</si>
  <si>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</si>
  <si>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</si>
  <si>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</si>
  <si>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</si>
  <si>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</si>
  <si>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</si>
  <si>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</si>
  <si>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</si>
  <si>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</si>
  <si>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</si>
  <si>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</si>
  <si>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</si>
  <si>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</si>
  <si>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</si>
  <si>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</si>
  <si>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</si>
  <si>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</si>
  <si>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</si>
  <si>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</si>
  <si>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</si>
  <si>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</si>
  <si>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</si>
  <si>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</si>
  <si>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</si>
  <si>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</si>
  <si>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</si>
  <si>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</si>
  <si>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</si>
  <si>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</si>
  <si>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</si>
  <si>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</si>
  <si>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</si>
  <si>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</si>
  <si>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</si>
  <si>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</si>
  <si>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</si>
  <si>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</si>
  <si>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</si>
  <si>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</si>
  <si>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</si>
  <si>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</si>
  <si>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</si>
  <si>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</si>
  <si>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</si>
  <si>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</si>
  <si>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</si>
  <si>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</si>
  <si>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</si>
  <si>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</si>
  <si>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</si>
  <si>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</si>
  <si>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</si>
  <si>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</si>
  <si>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</si>
  <si>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</si>
  <si>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</si>
  <si>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</si>
  <si>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</si>
  <si>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</si>
  <si>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</si>
  <si>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</si>
  <si>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</si>
  <si>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</si>
  <si>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</si>
  <si>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</si>
  <si>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</si>
  <si>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</si>
  <si>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</si>
  <si>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</si>
  <si>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</si>
  <si>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</si>
  <si>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</si>
  <si>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</si>
  <si>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</si>
  <si>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</si>
  <si>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</si>
  <si>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</si>
  <si>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</si>
  <si>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</si>
  <si>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</si>
  <si>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</si>
  <si>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</si>
  <si>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</si>
  <si>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</si>
  <si>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</si>
  <si>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</si>
  <si>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</si>
  <si>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</si>
  <si>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</si>
  <si>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</si>
  <si>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</si>
  <si>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</si>
  <si>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</si>
  <si>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</si>
  <si>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</si>
  <si>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</si>
  <si>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</si>
  <si>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</si>
  <si>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</si>
  <si>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</si>
  <si>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</si>
  <si>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</si>
  <si>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</si>
  <si>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</si>
  <si>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</si>
  <si>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</si>
  <si>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</si>
  <si>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</si>
  <si>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</si>
  <si>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</si>
  <si>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</si>
  <si>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</si>
  <si>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</si>
  <si>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</si>
  <si>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</si>
  <si>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</si>
  <si>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</si>
  <si>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</si>
  <si>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</si>
  <si>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</si>
  <si>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</si>
  <si>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</si>
  <si>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</si>
  <si>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</si>
  <si>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</si>
  <si>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</si>
  <si>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</si>
  <si>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</si>
  <si>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</si>
  <si>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</si>
  <si>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</si>
  <si>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</si>
  <si>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</si>
  <si>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</si>
  <si>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</si>
  <si>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</si>
  <si>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</si>
  <si>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</si>
  <si>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</si>
  <si>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</si>
  <si>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</si>
  <si>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</si>
  <si>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</si>
  <si>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</si>
  <si>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</si>
  <si>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</si>
  <si>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</si>
  <si>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</si>
  <si>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</si>
  <si>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</si>
  <si>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</si>
  <si>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</si>
  <si>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</si>
  <si>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</si>
  <si>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</si>
  <si>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</si>
  <si>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</si>
  <si>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</si>
  <si>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</si>
  <si>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</si>
  <si>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</si>
  <si>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</si>
  <si>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</si>
  <si>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</si>
  <si>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</si>
  <si>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</si>
  <si>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</si>
  <si>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</si>
  <si>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</si>
  <si>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</si>
  <si>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</si>
  <si>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</si>
  <si>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</si>
  <si>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</si>
  <si>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</si>
  <si>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</si>
  <si>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</si>
  <si>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</si>
  <si>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</si>
  <si>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</si>
  <si>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</si>
  <si>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</si>
  <si>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</si>
  <si>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</si>
  <si>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</si>
  <si>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</si>
  <si>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</si>
  <si>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</si>
  <si>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</si>
  <si>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</si>
  <si>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</si>
  <si>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</si>
  <si>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</si>
  <si>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</si>
  <si>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</si>
  <si>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</si>
  <si>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</si>
  <si>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</si>
  <si>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</si>
  <si>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</si>
  <si>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</si>
  <si>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</si>
  <si>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</si>
  <si>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</si>
  <si>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</si>
  <si>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</si>
  <si>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</si>
  <si>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</si>
  <si>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</si>
  <si>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</si>
  <si>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</si>
  <si>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</si>
  <si>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</si>
  <si>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</si>
  <si>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</si>
  <si>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</si>
  <si>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</si>
  <si>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</si>
  <si>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</si>
  <si>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</si>
  <si>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</si>
  <si>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</si>
  <si>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</si>
  <si>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</si>
  <si>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</si>
  <si>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</si>
  <si>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</si>
  <si>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</si>
  <si>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</si>
  <si>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</si>
  <si>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</si>
  <si>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</si>
  <si>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</si>
  <si>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</si>
  <si>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</si>
  <si>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</si>
  <si>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</si>
  <si>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</si>
  <si>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</si>
  <si>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</si>
  <si>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</si>
  <si>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</si>
  <si>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</si>
  <si>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</si>
  <si>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</si>
  <si>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</si>
  <si>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</si>
  <si>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</si>
  <si>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</si>
  <si>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</si>
  <si>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</si>
  <si>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</si>
  <si>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</si>
  <si>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</si>
  <si>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</si>
  <si>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</si>
  <si>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</si>
  <si>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</si>
  <si>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</si>
  <si>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</si>
  <si>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</si>
  <si>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</si>
  <si>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</si>
  <si>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</si>
  <si>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</si>
  <si>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</si>
  <si>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</si>
  <si>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</si>
  <si>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</si>
  <si>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</si>
  <si>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</si>
  <si>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</si>
  <si>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</si>
  <si>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</si>
  <si>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</si>
  <si>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</si>
  <si>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</si>
  <si>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</si>
  <si>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</si>
  <si>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</si>
  <si>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</si>
  <si>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</si>
  <si>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</si>
  <si>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</si>
  <si>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</si>
  <si>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</si>
  <si>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</si>
  <si>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</si>
  <si>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</si>
  <si>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</si>
  <si>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</si>
  <si>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</si>
  <si>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</si>
  <si>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</si>
  <si>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</si>
  <si>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</si>
  <si>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</si>
  <si>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</si>
  <si>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</si>
  <si>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</si>
  <si>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</si>
  <si>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</si>
  <si>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</si>
  <si>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</si>
  <si>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</si>
  <si>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</si>
  <si>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</si>
  <si>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</si>
  <si>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</si>
  <si>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</si>
  <si>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</si>
  <si>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</si>
  <si>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</si>
  <si>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</si>
  <si>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</si>
  <si>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</si>
  <si>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</si>
  <si>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</si>
  <si>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</si>
  <si>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</si>
  <si>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</si>
  <si>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</si>
  <si>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</si>
  <si>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</si>
  <si>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</si>
  <si>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</si>
  <si>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</si>
  <si>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</si>
  <si>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</si>
  <si>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</si>
  <si>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</si>
  <si>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</si>
  <si>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</si>
  <si>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</si>
  <si>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</si>
  <si>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</si>
  <si>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</si>
  <si>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</si>
  <si>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</si>
  <si>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</si>
  <si>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</si>
  <si>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</si>
  <si>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</si>
  <si>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</si>
  <si>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</si>
  <si>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</si>
  <si>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</si>
  <si>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</si>
  <si>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</si>
  <si>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</si>
  <si>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</si>
  <si>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</si>
  <si>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</si>
  <si>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</si>
  <si>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</si>
  <si>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</si>
  <si>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</si>
  <si>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</si>
  <si>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</si>
  <si>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</si>
  <si>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</si>
  <si>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</si>
  <si>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</si>
  <si>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</si>
  <si>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</si>
  <si>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</si>
  <si>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</si>
  <si>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</si>
  <si>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</si>
  <si>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</si>
  <si>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</si>
  <si>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</si>
  <si>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</si>
  <si>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</si>
  <si>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</si>
  <si>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</si>
  <si>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</si>
  <si>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</si>
  <si>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</si>
  <si>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</si>
  <si>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</si>
  <si>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</si>
  <si>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</si>
  <si>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</si>
  <si>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</si>
  <si>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</si>
  <si>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</si>
  <si>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</si>
  <si>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</si>
  <si>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</si>
  <si>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</si>
  <si>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</si>
  <si>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</si>
  <si>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</si>
  <si>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</si>
  <si>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</si>
  <si>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</si>
  <si>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</si>
  <si>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</si>
  <si>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</si>
  <si>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</si>
  <si>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</si>
  <si>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</si>
  <si>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</si>
  <si>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</si>
  <si>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</si>
  <si>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</si>
  <si>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</si>
  <si>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</si>
  <si>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</si>
  <si>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</si>
  <si>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</si>
  <si>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</si>
  <si>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</si>
  <si>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</si>
  <si>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</si>
  <si>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</si>
  <si>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</si>
  <si>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</si>
  <si>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</si>
  <si>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</si>
  <si>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</si>
  <si>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</si>
  <si>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</si>
  <si>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</si>
  <si>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</si>
  <si>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</si>
  <si>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</si>
  <si>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</si>
  <si>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</si>
  <si>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</si>
  <si>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</si>
  <si>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</si>
  <si>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</si>
  <si>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</si>
  <si>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</si>
  <si>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</si>
  <si>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</si>
  <si>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</si>
  <si>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</si>
  <si>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</si>
  <si>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</si>
  <si>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</si>
  <si>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</si>
  <si>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</si>
  <si>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</si>
  <si>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</si>
  <si>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</si>
  <si>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</si>
  <si>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</si>
  <si>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</si>
  <si>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</si>
  <si>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</si>
  <si>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</si>
  <si>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</si>
  <si>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</si>
  <si>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</si>
  <si>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</si>
  <si>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</si>
  <si>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</si>
  <si>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</si>
  <si>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</si>
  <si>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</si>
  <si>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</si>
  <si>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</si>
  <si>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</si>
  <si>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</si>
  <si>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</si>
  <si>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</si>
  <si>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</si>
  <si>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</si>
  <si>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</si>
  <si>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</si>
  <si>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</si>
  <si>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</si>
  <si>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</si>
  <si>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</si>
  <si>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</si>
  <si>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</si>
  <si>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</si>
  <si>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</si>
  <si>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</si>
  <si>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</si>
  <si>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</si>
  <si>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</si>
  <si>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</si>
  <si>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</si>
  <si>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</si>
  <si>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</si>
  <si>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</si>
  <si>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</si>
  <si>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</si>
  <si>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</si>
  <si>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</si>
  <si>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</si>
  <si>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</si>
  <si>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</si>
  <si>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</si>
  <si>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</si>
  <si>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</si>
  <si>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</si>
  <si>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</si>
  <si>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</si>
  <si>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</si>
  <si>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</si>
  <si>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</si>
  <si>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</si>
  <si>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</si>
  <si>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</si>
  <si>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</si>
  <si>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</si>
  <si>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</si>
  <si>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</si>
  <si>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</si>
  <si>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</si>
  <si>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</si>
  <si>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</si>
  <si>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</si>
  <si>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</si>
  <si>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</si>
  <si>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</si>
  <si>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</si>
  <si>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</si>
  <si>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</si>
  <si>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</si>
  <si>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</si>
  <si>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</si>
  <si>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</si>
  <si>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</si>
  <si>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</si>
  <si>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</si>
  <si>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</si>
  <si>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</si>
  <si>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</si>
  <si>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</si>
  <si>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</si>
  <si>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</si>
  <si>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</si>
  <si>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</si>
  <si>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</si>
  <si>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</si>
  <si>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</si>
  <si>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</si>
  <si>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</si>
  <si>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</si>
  <si>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</si>
  <si>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</si>
  <si>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</si>
  <si>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</si>
  <si>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</si>
  <si>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</si>
  <si>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</si>
  <si>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</si>
  <si>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</si>
  <si>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</si>
  <si>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</si>
  <si>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</si>
  <si>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</si>
  <si>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</si>
  <si>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</si>
  <si>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</si>
  <si>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</si>
  <si>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</si>
  <si>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</si>
  <si>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</si>
  <si>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</si>
  <si>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</si>
  <si>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</si>
  <si>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</si>
  <si>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</si>
  <si>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</si>
  <si>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</si>
  <si>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</si>
  <si>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</si>
  <si>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</si>
  <si>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</si>
  <si>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</si>
  <si>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</si>
  <si>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</si>
  <si>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</si>
  <si>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</si>
  <si>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</si>
  <si>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</si>
  <si>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</si>
  <si>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</si>
  <si>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</si>
  <si>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</si>
  <si>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</si>
  <si>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</si>
  <si>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</si>
  <si>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</si>
  <si>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</si>
  <si>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</si>
  <si>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</si>
  <si>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</si>
  <si>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</si>
  <si>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</si>
  <si>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</si>
  <si>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</si>
  <si>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</si>
  <si>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</si>
  <si>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</si>
  <si>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</si>
  <si>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</si>
  <si>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</si>
  <si>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</si>
  <si>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</si>
  <si>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</si>
  <si>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</si>
  <si>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</si>
  <si>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</si>
  <si>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</si>
  <si>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</si>
  <si>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</si>
  <si>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</si>
  <si>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</si>
  <si>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</si>
  <si>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</si>
  <si>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</si>
  <si>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</si>
  <si>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</si>
  <si>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</si>
  <si>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</si>
  <si>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</si>
  <si>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</si>
  <si>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</si>
  <si>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</si>
  <si>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</si>
  <si>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</si>
  <si>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</si>
  <si>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</si>
  <si>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</si>
  <si>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</si>
  <si>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</si>
  <si>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</si>
  <si>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</si>
  <si>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</si>
  <si>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</si>
  <si>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</si>
  <si>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</si>
  <si>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</si>
  <si>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</si>
  <si>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</si>
  <si>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</si>
  <si>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</si>
  <si>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</si>
  <si>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</si>
  <si>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</si>
  <si>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</si>
  <si>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</si>
  <si>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</si>
  <si>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</si>
  <si>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</si>
  <si>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</si>
  <si>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</si>
  <si>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</si>
  <si>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</si>
  <si>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</si>
  <si>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</si>
  <si>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</si>
  <si>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</si>
  <si>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</si>
  <si>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</si>
  <si>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</si>
  <si>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</si>
  <si>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</si>
  <si>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</si>
  <si>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</si>
  <si>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</si>
  <si>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</si>
  <si>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</si>
  <si>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</si>
  <si>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</si>
  <si>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</si>
  <si>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</si>
  <si>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</si>
  <si>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</si>
  <si>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</si>
  <si>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</si>
  <si>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</si>
  <si>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</si>
  <si>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</si>
  <si>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</si>
  <si>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</si>
  <si>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</si>
  <si>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</si>
  <si>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</si>
  <si>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</si>
  <si>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</si>
  <si>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</si>
  <si>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</si>
  <si>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</si>
  <si>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</si>
  <si>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</si>
  <si>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</si>
  <si>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</si>
  <si>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</si>
  <si>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</si>
  <si>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</si>
  <si>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</si>
  <si>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</si>
  <si>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</si>
  <si>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</si>
  <si>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</si>
  <si>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</si>
  <si>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</si>
  <si>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</si>
  <si>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</si>
  <si>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</si>
  <si>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</si>
  <si>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</si>
  <si>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</si>
  <si>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</si>
  <si>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</si>
  <si>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</si>
  <si>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</si>
  <si>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</si>
  <si>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</si>
  <si>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</si>
  <si>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</si>
  <si>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</si>
  <si>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</si>
  <si>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</si>
  <si>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</si>
  <si>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</si>
  <si>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</si>
  <si>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</si>
  <si>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</si>
  <si>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</si>
  <si>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</si>
  <si>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</si>
  <si>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</si>
  <si>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</si>
  <si>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</si>
  <si>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</si>
  <si>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</si>
  <si>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</si>
  <si>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</si>
  <si>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</si>
  <si>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</si>
  <si>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</si>
  <si>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</si>
  <si>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</si>
  <si>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</si>
  <si>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</si>
  <si>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</si>
  <si>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</si>
  <si>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</si>
  <si>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</si>
  <si>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</si>
  <si>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</si>
  <si>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</si>
  <si>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</si>
  <si>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</si>
  <si>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</si>
  <si>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</si>
  <si>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</si>
  <si>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</si>
  <si>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</si>
  <si>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</si>
  <si>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</si>
  <si>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</si>
  <si>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</si>
  <si>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</si>
  <si>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</si>
  <si>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</si>
  <si>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</si>
  <si>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</si>
  <si>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</si>
  <si>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</si>
  <si>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</si>
  <si>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</si>
  <si>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</si>
  <si>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</si>
  <si>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</si>
  <si>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</si>
  <si>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</si>
  <si>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</si>
  <si>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</si>
  <si>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</si>
  <si>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</si>
  <si>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</si>
  <si>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</si>
  <si>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</si>
  <si>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</si>
  <si>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</si>
  <si>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</si>
  <si>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</si>
  <si>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</si>
  <si>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</si>
  <si>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</si>
  <si>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</si>
  <si>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</si>
  <si>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</si>
  <si>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</si>
  <si>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</si>
  <si>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</si>
  <si>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</si>
  <si>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</si>
  <si>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</si>
  <si>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</si>
  <si>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</si>
  <si>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</si>
  <si>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</si>
  <si>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</si>
  <si>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</si>
  <si>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</si>
  <si>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</si>
  <si>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</si>
  <si>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</si>
  <si>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</si>
  <si>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</si>
  <si>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</si>
  <si>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</si>
  <si>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</si>
  <si>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</si>
  <si>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</si>
  <si>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</si>
  <si>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</si>
  <si>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</si>
  <si>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</si>
  <si>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</si>
  <si>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</si>
  <si>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</si>
  <si>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</si>
  <si>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</si>
  <si>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</si>
  <si>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</si>
  <si>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</si>
  <si>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</si>
  <si>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</si>
  <si>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</si>
  <si>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</si>
  <si>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</si>
  <si>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</si>
  <si>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</si>
  <si>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</si>
  <si>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</si>
  <si>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</si>
  <si>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</si>
  <si>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</si>
  <si>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</si>
  <si>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</si>
  <si>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</si>
  <si>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</si>
  <si>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</si>
  <si>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</si>
  <si>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</si>
  <si>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</si>
  <si>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</si>
  <si>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</si>
  <si>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</si>
  <si>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</si>
  <si>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</si>
  <si>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</si>
  <si>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</si>
  <si>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</si>
  <si>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</si>
  <si>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</si>
  <si>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</si>
  <si>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</si>
  <si>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</si>
  <si>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</si>
  <si>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</si>
  <si>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</si>
  <si>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</si>
  <si>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</si>
  <si>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</si>
  <si>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</si>
  <si>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</si>
  <si>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</si>
  <si>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</si>
  <si>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</si>
  <si>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</si>
  <si>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</si>
  <si>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</si>
  <si>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</si>
  <si>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</si>
  <si>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</si>
  <si>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</si>
  <si>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</si>
  <si>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</si>
  <si>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</si>
  <si>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</si>
  <si>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</si>
  <si>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</si>
  <si>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</si>
  <si>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</si>
  <si>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</si>
  <si>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</si>
  <si>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</si>
  <si>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</si>
  <si>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</si>
  <si>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</si>
  <si>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</si>
  <si>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</si>
  <si>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</si>
  <si>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</si>
  <si>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</si>
  <si>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</si>
  <si>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</si>
  <si>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</si>
  <si>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</si>
  <si>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</si>
  <si>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</si>
  <si>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</si>
  <si>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</si>
  <si>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</si>
  <si>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</si>
  <si>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</si>
  <si>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</si>
  <si>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</si>
  <si>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</si>
  <si>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</si>
  <si>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</si>
  <si>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</si>
  <si>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</si>
  <si>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</si>
  <si>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</si>
  <si>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</si>
  <si>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</si>
  <si>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</si>
  <si>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</si>
  <si>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</si>
  <si>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</si>
  <si>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</si>
  <si>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</si>
  <si>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</si>
  <si>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</si>
  <si>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</si>
  <si>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</si>
  <si>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</si>
  <si>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</si>
  <si>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</si>
  <si>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</si>
  <si>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</si>
  <si>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</si>
  <si>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</si>
  <si>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</si>
  <si>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</si>
  <si>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</si>
  <si>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</si>
  <si>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</si>
  <si>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</si>
  <si>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</si>
  <si>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</si>
  <si>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</si>
  <si>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</si>
  <si>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</si>
  <si>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</si>
  <si>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</si>
  <si>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</si>
  <si>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</si>
  <si>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</si>
  <si>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</si>
  <si>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</si>
  <si>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</si>
  <si>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</si>
  <si>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</si>
  <si>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</si>
  <si>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</si>
  <si>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</si>
  <si>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</si>
  <si>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</si>
  <si>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</si>
  <si>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</si>
  <si>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</si>
  <si>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</si>
  <si>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</si>
  <si>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</si>
  <si>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</si>
  <si>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</si>
  <si>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</si>
  <si>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</si>
  <si>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</si>
  <si>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</si>
  <si>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</si>
  <si>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</si>
  <si>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</si>
  <si>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</si>
  <si>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</si>
  <si>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</si>
  <si>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</si>
  <si>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</si>
  <si>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</si>
  <si>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</si>
  <si>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</si>
  <si>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</si>
  <si>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</si>
  <si>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</si>
  <si>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</si>
  <si>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</si>
  <si>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</si>
  <si>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</si>
  <si>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</si>
  <si>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</si>
  <si>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</si>
  <si>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</si>
  <si>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</si>
  <si>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</si>
  <si>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</si>
  <si>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</si>
  <si>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</si>
  <si>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</si>
  <si>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</si>
  <si>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</si>
  <si>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</si>
  <si>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</si>
  <si>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</si>
  <si>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</si>
  <si>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</si>
  <si>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</si>
  <si>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</si>
  <si>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</si>
  <si>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</si>
  <si>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</si>
  <si>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</si>
  <si>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</si>
  <si>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</si>
  <si>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</si>
  <si>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</si>
  <si>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</si>
  <si>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</si>
  <si>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</si>
  <si>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</si>
  <si>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</si>
  <si>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</si>
  <si>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</si>
  <si>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</si>
  <si>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</si>
  <si>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</si>
  <si>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</si>
  <si>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</si>
  <si>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</si>
  <si>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</si>
  <si>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</si>
  <si>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</si>
  <si>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</si>
  <si>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</si>
  <si>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</si>
  <si>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</si>
  <si>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</si>
  <si>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</si>
  <si>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</si>
  <si>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</si>
  <si>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</si>
  <si>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</si>
  <si>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</si>
  <si>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</si>
  <si>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</si>
  <si>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</si>
  <si>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</si>
  <si>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</si>
  <si>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</si>
  <si>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</si>
  <si>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</si>
  <si>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</si>
  <si>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</si>
  <si>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</si>
  <si>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</si>
  <si>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</si>
  <si>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</si>
  <si>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</si>
  <si>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</si>
  <si>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</si>
  <si>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</si>
  <si>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</si>
  <si>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</si>
  <si>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</si>
  <si>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</si>
  <si>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</si>
  <si>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</si>
  <si>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</si>
  <si>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</si>
  <si>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</si>
  <si>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</si>
  <si>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</si>
  <si>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</si>
  <si>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</si>
  <si>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</si>
  <si>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</si>
  <si>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</si>
  <si>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</si>
  <si>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</si>
  <si>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</si>
  <si>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</si>
  <si>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</si>
  <si>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</si>
  <si>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</si>
  <si>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</si>
  <si>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</si>
  <si>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</si>
  <si>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</si>
  <si>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</si>
  <si>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</si>
  <si>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</si>
  <si>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</si>
  <si>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</si>
  <si>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</si>
  <si>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</si>
  <si>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</si>
  <si>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</si>
  <si>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</si>
  <si>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</si>
  <si>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</si>
  <si>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</si>
  <si>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</si>
  <si>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</si>
  <si>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</si>
  <si>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</si>
  <si>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</si>
  <si>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</si>
  <si>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</si>
  <si>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</si>
  <si>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</si>
  <si>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</si>
  <si>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</si>
  <si>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</si>
  <si>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</si>
  <si>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</si>
  <si>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</si>
  <si>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</si>
  <si>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</si>
  <si>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</si>
  <si>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</si>
  <si>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</si>
  <si>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</si>
  <si>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</si>
  <si>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</si>
  <si>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</si>
  <si>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</si>
  <si>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</si>
  <si>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</si>
  <si>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</si>
  <si>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</si>
  <si>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</si>
  <si>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</si>
  <si>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</si>
  <si>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</si>
  <si>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</si>
  <si>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</si>
  <si>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</si>
  <si>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</si>
  <si>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</si>
  <si>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</si>
  <si>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</si>
  <si>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</si>
  <si>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</si>
  <si>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</si>
  <si>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</si>
  <si>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</si>
  <si>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</si>
  <si>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</si>
  <si>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</si>
  <si>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</si>
  <si>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</si>
  <si>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</si>
  <si>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</si>
  <si>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</si>
  <si>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</si>
  <si>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</si>
  <si>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</si>
  <si>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</si>
  <si>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</si>
  <si>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</si>
  <si>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</si>
  <si>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</si>
  <si>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</si>
  <si>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</si>
  <si>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</si>
  <si>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</si>
  <si>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</si>
  <si>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</si>
  <si>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</si>
  <si>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</si>
  <si>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</si>
  <si>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</si>
  <si>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</si>
  <si>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</si>
  <si>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</si>
  <si>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</si>
  <si>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</si>
  <si>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</si>
  <si>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</si>
  <si>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</si>
  <si>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</si>
  <si>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</si>
  <si>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</si>
  <si>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</si>
  <si>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</si>
  <si>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</si>
  <si>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</si>
  <si>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</si>
  <si>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</si>
  <si>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</si>
  <si>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</si>
  <si>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</si>
  <si>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</si>
  <si>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</si>
  <si>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</si>
  <si>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</si>
  <si>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</si>
  <si>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</si>
  <si>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</si>
  <si>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</si>
  <si>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</si>
  <si>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</si>
  <si>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</si>
  <si>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</si>
  <si>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</si>
  <si>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</si>
  <si>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</si>
  <si>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</si>
  <si>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</si>
  <si>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</si>
  <si>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</si>
  <si>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</si>
  <si>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</si>
  <si>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</si>
  <si>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</si>
  <si>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</si>
  <si>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</si>
  <si>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</si>
  <si>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</si>
  <si>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</si>
  <si>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</si>
  <si>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</si>
  <si>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</si>
  <si>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</si>
  <si>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</si>
  <si>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</si>
  <si>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</si>
  <si>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</si>
  <si>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</si>
  <si>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</si>
  <si>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</si>
  <si>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</si>
  <si>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</si>
  <si>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</si>
  <si>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</si>
  <si>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</si>
  <si>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</si>
  <si>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</si>
  <si>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</si>
  <si>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</si>
  <si>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</si>
  <si>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</si>
  <si>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</si>
  <si>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</si>
  <si>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</si>
  <si>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</si>
  <si>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</si>
  <si>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</si>
  <si>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</si>
  <si>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</si>
  <si>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</si>
  <si>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</si>
  <si>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</si>
  <si>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</si>
  <si>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</si>
  <si>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</si>
  <si>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</si>
  <si>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</si>
  <si>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</si>
  <si>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</si>
  <si>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</si>
  <si>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</si>
  <si>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</si>
  <si>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</si>
  <si>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</si>
  <si>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</si>
  <si>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</si>
  <si>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</si>
  <si>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</si>
  <si>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</si>
  <si>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</si>
  <si>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</si>
  <si>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</si>
  <si>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</si>
  <si>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</si>
  <si>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</si>
  <si>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</si>
  <si>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</si>
  <si>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</si>
  <si>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</si>
  <si>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</si>
  <si>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</si>
  <si>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</si>
  <si>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</si>
  <si>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</si>
  <si>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</si>
  <si>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</si>
  <si>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</si>
  <si>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</si>
  <si>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</si>
  <si>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</si>
  <si>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</si>
  <si>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</si>
  <si>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</si>
  <si>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</si>
  <si>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</si>
  <si>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</si>
  <si>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</si>
  <si>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</si>
  <si>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</si>
  <si>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</si>
  <si>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</si>
  <si>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</si>
  <si>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</si>
  <si>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</si>
  <si>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</si>
  <si>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</si>
  <si>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</si>
  <si>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</si>
  <si>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</si>
  <si>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</si>
  <si>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</si>
  <si>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</si>
  <si>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</si>
  <si>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</si>
  <si>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</si>
  <si>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</si>
  <si>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</si>
  <si>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</si>
  <si>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</si>
  <si>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</si>
  <si>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</si>
  <si>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</si>
  <si>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</si>
  <si>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</si>
  <si>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</si>
  <si>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</si>
  <si>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</si>
  <si>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</si>
  <si>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</si>
  <si>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</si>
  <si>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</si>
  <si>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</si>
  <si>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</si>
  <si>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</si>
  <si>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</si>
  <si>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</si>
  <si>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</si>
  <si>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</si>
  <si>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</si>
  <si>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</si>
  <si>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</si>
  <si>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</si>
  <si>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</si>
  <si>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</si>
  <si>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</si>
  <si>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</si>
  <si>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</si>
  <si>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</si>
  <si>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</si>
  <si>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</si>
  <si>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</si>
  <si>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</si>
  <si>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</si>
  <si>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</si>
  <si>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</si>
  <si>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</si>
  <si>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</si>
  <si>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</si>
  <si>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</si>
  <si>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</si>
  <si>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</si>
  <si>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</si>
  <si>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</si>
  <si>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</si>
  <si>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</si>
  <si>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</si>
  <si>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</si>
  <si>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</si>
  <si>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</si>
  <si>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</si>
  <si>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</si>
  <si>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</si>
  <si>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</si>
  <si>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</si>
  <si>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</si>
  <si>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</si>
  <si>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</si>
  <si>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</si>
  <si>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</si>
  <si>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</si>
  <si>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</si>
  <si>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</si>
  <si>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</si>
  <si>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</si>
  <si>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</si>
  <si>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</si>
  <si>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</si>
  <si>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</si>
  <si>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</si>
  <si>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</si>
  <si>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</si>
  <si>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</si>
  <si>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</si>
  <si>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</si>
  <si>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</si>
  <si>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</si>
  <si>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</si>
  <si>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</si>
  <si>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</si>
  <si>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</si>
  <si>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</si>
  <si>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</si>
  <si>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</si>
  <si>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</si>
  <si>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</si>
  <si>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</si>
  <si>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</si>
  <si>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</si>
  <si>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</si>
  <si>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</si>
  <si>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</si>
  <si>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</si>
  <si>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</si>
  <si>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</si>
  <si>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</si>
  <si>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</si>
  <si>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</si>
  <si>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</si>
  <si>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</si>
  <si>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</si>
  <si>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</si>
  <si>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</si>
  <si>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</si>
  <si>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</si>
  <si>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</si>
  <si>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</si>
  <si>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</si>
  <si>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</si>
  <si>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</si>
  <si>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</si>
  <si>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</si>
  <si>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</si>
  <si>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</si>
  <si>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</si>
  <si>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</si>
  <si>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</si>
  <si>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</si>
  <si>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</si>
  <si>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</si>
  <si>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</si>
  <si>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</si>
  <si>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</si>
  <si>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</si>
  <si>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</si>
  <si>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</si>
  <si>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</si>
  <si>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</si>
  <si>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</si>
  <si>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</si>
  <si>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</si>
  <si>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</si>
  <si>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</si>
  <si>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</si>
  <si>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</si>
  <si>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</si>
  <si>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</si>
  <si>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</si>
  <si>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</si>
  <si>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</si>
  <si>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</si>
  <si>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</si>
  <si>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</si>
  <si>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</si>
  <si>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</si>
  <si>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</si>
  <si>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</si>
  <si>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</si>
  <si>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</si>
  <si>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</si>
  <si>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</si>
  <si>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</si>
  <si>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</si>
  <si>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</si>
  <si>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</si>
  <si>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</si>
  <si>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</si>
  <si>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</si>
  <si>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</si>
  <si>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</si>
  <si>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</si>
  <si>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</si>
  <si>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</si>
  <si>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</si>
  <si>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</si>
  <si>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</si>
  <si>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</si>
  <si>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</si>
  <si>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</si>
  <si>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</si>
  <si>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</si>
  <si>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</si>
  <si>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</si>
  <si>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</si>
  <si>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</si>
  <si>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</si>
  <si>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</si>
  <si>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</si>
  <si>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</si>
  <si>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</si>
  <si>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</si>
  <si>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</si>
  <si>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</si>
  <si>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</si>
  <si>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</si>
  <si>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</si>
  <si>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</si>
  <si>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</si>
  <si>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</si>
  <si>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</si>
  <si>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</si>
  <si>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</si>
  <si>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</si>
  <si>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</si>
  <si>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</si>
  <si>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</si>
  <si>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</si>
  <si>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</si>
  <si>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</si>
  <si>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</si>
  <si>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</si>
  <si>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</si>
  <si>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</si>
  <si>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</si>
  <si>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</si>
  <si>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</si>
  <si>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</si>
  <si>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</si>
  <si>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</si>
  <si>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</si>
  <si>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</si>
  <si>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</si>
  <si>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</si>
  <si>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</si>
  <si>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</si>
  <si>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</si>
  <si>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</si>
  <si>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</si>
  <si>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</si>
  <si>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</si>
  <si>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</si>
  <si>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</si>
  <si>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</si>
  <si>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</si>
  <si>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</si>
  <si>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</si>
  <si>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</si>
  <si>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</si>
  <si>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</si>
  <si>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</si>
  <si>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</si>
  <si>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</si>
  <si>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</si>
  <si>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</si>
  <si>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</si>
  <si>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</si>
  <si>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</si>
  <si>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</si>
  <si>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</si>
  <si>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</si>
  <si>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</si>
  <si>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</si>
  <si>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</si>
  <si>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</si>
  <si>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</si>
  <si>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</si>
  <si>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</si>
  <si>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</si>
  <si>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</si>
  <si>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</si>
  <si>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</si>
  <si>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</si>
  <si>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</si>
  <si>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</si>
  <si>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</si>
  <si>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</si>
  <si>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</si>
  <si>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</si>
  <si>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</si>
  <si>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</si>
  <si>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</si>
  <si>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</si>
  <si>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</si>
  <si>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</si>
  <si>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</si>
  <si>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</si>
  <si>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</si>
  <si>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</si>
  <si>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</si>
  <si>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</si>
  <si>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</si>
  <si>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</si>
  <si>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</si>
  <si>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</si>
  <si>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</si>
  <si>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</si>
  <si>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</si>
  <si>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</si>
  <si>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</si>
  <si>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</si>
  <si>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</si>
  <si>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</si>
  <si>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</si>
  <si>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</si>
  <si>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</si>
  <si>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</si>
  <si>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</si>
  <si>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</si>
  <si>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</si>
  <si>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</si>
  <si>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</si>
  <si>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</si>
  <si>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</si>
  <si>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</si>
  <si>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</si>
  <si>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</si>
  <si>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</si>
  <si>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</si>
  <si>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</si>
  <si>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</si>
  <si>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</si>
  <si>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</si>
  <si>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</si>
  <si>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</si>
  <si>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</si>
  <si>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</si>
  <si>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</si>
  <si>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</si>
  <si>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</si>
  <si>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</si>
  <si>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</si>
  <si>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</si>
  <si>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</si>
  <si>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</si>
  <si>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</si>
  <si>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</si>
  <si>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</si>
  <si>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</si>
  <si>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</si>
  <si>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</si>
  <si>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</si>
  <si>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</si>
  <si>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</si>
  <si>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</si>
  <si>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</si>
  <si>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</si>
  <si>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</si>
  <si>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</si>
  <si>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</si>
  <si>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</si>
  <si>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</si>
  <si>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</si>
  <si>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</si>
  <si>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</si>
  <si>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</si>
  <si>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</si>
  <si>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</si>
  <si>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</si>
  <si>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</si>
  <si>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</si>
  <si>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</si>
  <si>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</si>
  <si>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</si>
  <si>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</si>
  <si>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</si>
  <si>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</si>
  <si>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</si>
  <si>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</si>
  <si>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</si>
  <si>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</si>
  <si>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</si>
  <si>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</si>
  <si>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</si>
  <si>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</si>
  <si>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</si>
  <si>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</si>
  <si>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</si>
  <si>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</si>
  <si>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</si>
  <si>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</si>
  <si>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</si>
  <si>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</si>
  <si>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</si>
  <si>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</si>
  <si>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</si>
  <si>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</si>
  <si>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</si>
  <si>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</si>
  <si>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</si>
  <si>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</si>
  <si>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</si>
  <si>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</si>
  <si>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</si>
  <si>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</si>
  <si>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</si>
  <si>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</si>
  <si>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</si>
  <si>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</si>
  <si>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</si>
  <si>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</si>
  <si>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</si>
  <si>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</si>
  <si>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</si>
  <si>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</si>
  <si>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</si>
  <si>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</si>
  <si>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</si>
  <si>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</si>
  <si>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</si>
  <si>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</si>
  <si>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</si>
  <si>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</si>
  <si>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</si>
  <si>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</si>
  <si>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</si>
  <si>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</si>
  <si>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</si>
  <si>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</si>
  <si>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</si>
  <si>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</si>
  <si>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</si>
  <si>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</si>
  <si>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</si>
  <si>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</si>
  <si>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</si>
  <si>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</si>
  <si>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</si>
  <si>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</si>
  <si>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</si>
  <si>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</si>
  <si>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</si>
  <si>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</si>
  <si>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</si>
  <si>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</si>
  <si>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</si>
  <si>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</si>
  <si>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</si>
  <si>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</si>
  <si>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</si>
  <si>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</si>
  <si>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</si>
  <si>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</si>
  <si>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</si>
  <si>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</si>
  <si>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</si>
  <si>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</si>
  <si>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</si>
  <si>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</si>
  <si>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</si>
  <si>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</si>
  <si>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</si>
  <si>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</si>
  <si>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</si>
  <si>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</si>
  <si>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</si>
  <si>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</si>
  <si>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</si>
  <si>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</si>
  <si>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</si>
  <si>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</si>
  <si>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</si>
  <si>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</si>
  <si>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</si>
  <si>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</si>
  <si>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</si>
  <si>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</si>
  <si>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</si>
  <si>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</si>
  <si>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</si>
  <si>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</si>
  <si>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</si>
  <si>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</si>
  <si>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</si>
  <si>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</si>
  <si>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</si>
  <si>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</si>
  <si>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</si>
  <si>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</si>
  <si>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</si>
  <si>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</si>
  <si>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</si>
  <si>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</si>
  <si>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</si>
  <si>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</si>
  <si>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</si>
  <si>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</si>
  <si>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</si>
  <si>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</si>
  <si>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</si>
  <si>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</si>
  <si>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</si>
  <si>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</si>
  <si>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</si>
  <si>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</si>
  <si>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</si>
  <si>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</si>
  <si>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</si>
  <si>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</si>
  <si>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</si>
  <si>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</si>
  <si>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</si>
  <si>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</si>
  <si>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</si>
  <si>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</si>
  <si>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</si>
  <si>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</si>
  <si>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</si>
  <si>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</si>
  <si>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</si>
  <si>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</si>
  <si>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</si>
  <si>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</si>
  <si>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</si>
  <si>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</si>
  <si>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</si>
  <si>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</si>
  <si>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</si>
  <si>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</si>
  <si>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</si>
  <si>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</si>
  <si>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</si>
  <si>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</si>
  <si>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</si>
  <si>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</si>
  <si>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</si>
  <si>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</si>
  <si>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</si>
  <si>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</si>
  <si>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</si>
  <si>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</si>
  <si>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</si>
  <si>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</si>
  <si>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</si>
  <si>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</si>
  <si>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</si>
  <si>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</si>
  <si>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</si>
  <si>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</si>
  <si>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</si>
  <si>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</si>
  <si>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</si>
  <si>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</si>
  <si>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</si>
  <si>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</si>
  <si>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</si>
  <si>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</si>
  <si>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</si>
  <si>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</si>
  <si>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</si>
  <si>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</si>
  <si>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</si>
  <si>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</si>
  <si>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</si>
  <si>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</si>
  <si>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</si>
  <si>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</si>
  <si>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</si>
  <si>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</si>
  <si>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</si>
  <si>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</si>
  <si>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</si>
  <si>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</si>
  <si>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</si>
  <si>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</si>
  <si>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</si>
  <si>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</si>
  <si>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</si>
  <si>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</si>
  <si>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</si>
  <si>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</si>
  <si>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</si>
  <si>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</si>
  <si>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</si>
  <si>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</si>
  <si>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</si>
  <si>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</si>
  <si>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</si>
  <si>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</si>
  <si>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</si>
  <si>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</si>
  <si>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</si>
  <si>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</si>
  <si>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</si>
  <si>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</si>
  <si>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</si>
  <si>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</si>
  <si>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</si>
  <si>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</si>
  <si>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</si>
  <si>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</si>
  <si>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</si>
  <si>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</si>
  <si>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</si>
  <si>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</si>
  <si>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</si>
  <si>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</si>
  <si>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</si>
  <si>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</si>
  <si>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</si>
  <si>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</si>
  <si>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</si>
  <si>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</si>
  <si>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</si>
  <si>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</si>
  <si>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</si>
  <si>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</si>
  <si>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</si>
  <si>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</si>
  <si>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</si>
  <si>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</si>
  <si>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</si>
  <si>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</si>
  <si>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</si>
  <si>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</si>
  <si>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</si>
  <si>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</si>
  <si>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</si>
  <si>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</si>
  <si>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</si>
  <si>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</si>
  <si>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</si>
  <si>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</si>
  <si>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</si>
  <si>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</si>
  <si>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</si>
  <si>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</si>
  <si>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</si>
  <si>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</si>
  <si>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</si>
  <si>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</si>
  <si>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</si>
  <si>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</si>
  <si>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</si>
  <si>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</si>
  <si>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</si>
  <si>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</si>
  <si>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</si>
  <si>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</si>
  <si>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</si>
  <si>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</si>
  <si>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</si>
  <si>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</si>
  <si>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</si>
  <si>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</si>
  <si>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</si>
  <si>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</si>
  <si>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</si>
  <si>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</si>
  <si>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</si>
  <si>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</si>
  <si>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</si>
  <si>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</si>
  <si>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</si>
  <si>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</si>
  <si>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</si>
  <si>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</si>
  <si>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</si>
  <si>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</si>
  <si>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</si>
  <si>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</si>
  <si>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</si>
  <si>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</si>
  <si>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</si>
  <si>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</si>
  <si>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</si>
  <si>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</si>
  <si>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</si>
  <si>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</si>
  <si>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</si>
  <si>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</si>
  <si>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</si>
  <si>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</si>
  <si>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</si>
  <si>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</si>
  <si>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</si>
  <si>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</si>
  <si>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</si>
  <si>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</si>
  <si>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</si>
  <si>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</si>
  <si>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</si>
  <si>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</si>
  <si>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</si>
  <si>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</si>
  <si>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</si>
  <si>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</si>
  <si>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</si>
  <si>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</si>
  <si>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</si>
  <si>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</si>
  <si>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</si>
  <si>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</si>
  <si>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</si>
  <si>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</si>
  <si>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</si>
  <si>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</si>
  <si>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</si>
  <si>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</si>
  <si>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</si>
  <si>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</si>
  <si>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</si>
  <si>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</si>
  <si>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</si>
  <si>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</si>
  <si>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</si>
  <si>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</si>
  <si>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</si>
  <si>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</si>
  <si>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</si>
  <si>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</si>
  <si>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</si>
  <si>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</si>
  <si>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</si>
  <si>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</si>
  <si>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</si>
  <si>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</si>
  <si>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</si>
  <si>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</si>
  <si>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</si>
  <si>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</si>
  <si>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</si>
  <si>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</si>
  <si>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</si>
  <si>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</si>
  <si>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</si>
  <si>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</si>
  <si>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</si>
  <si>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</si>
  <si>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</si>
  <si>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</si>
  <si>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</si>
  <si>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</si>
  <si>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</si>
  <si>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</si>
  <si>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</si>
  <si>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</si>
  <si>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</si>
  <si>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</si>
  <si>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</si>
  <si>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</si>
  <si>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</si>
  <si>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</si>
  <si>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</si>
  <si>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</si>
  <si>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</si>
  <si>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</si>
  <si>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</si>
  <si>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</si>
  <si>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</si>
  <si>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</si>
  <si>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</si>
  <si>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</si>
  <si>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</si>
  <si>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</si>
  <si>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</si>
  <si>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</si>
  <si>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</si>
  <si>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</si>
  <si>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</si>
  <si>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</si>
  <si>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</si>
  <si>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</si>
  <si>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</si>
  <si>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</si>
  <si>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</si>
  <si>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</si>
  <si>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</si>
  <si>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</si>
  <si>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</si>
  <si>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</si>
  <si>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</si>
  <si>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</si>
  <si>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</si>
  <si>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</si>
  <si>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</si>
  <si>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</si>
  <si>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</si>
  <si>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</si>
  <si>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</si>
  <si>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</si>
  <si>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</si>
  <si>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</si>
  <si>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</si>
  <si>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</si>
  <si>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</si>
  <si>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</si>
  <si>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</si>
  <si>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</si>
  <si>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</si>
  <si>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</si>
  <si>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</si>
  <si>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</si>
  <si>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</si>
  <si>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</si>
  <si>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</si>
  <si>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</si>
  <si>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</si>
  <si>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</si>
  <si>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</si>
  <si>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</si>
  <si>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</si>
  <si>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</si>
  <si>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</si>
  <si>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</si>
  <si>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</si>
  <si>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</si>
  <si>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</si>
  <si>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</si>
  <si>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</si>
  <si>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</si>
  <si>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</si>
  <si>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</si>
  <si>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</si>
  <si>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</si>
  <si>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</si>
  <si>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</si>
  <si>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</si>
  <si>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</si>
  <si>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</si>
  <si>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</si>
  <si>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</si>
  <si>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</si>
  <si>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</si>
  <si>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</si>
  <si>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</si>
  <si>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</si>
  <si>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</si>
  <si>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</si>
  <si>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</si>
  <si>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</si>
  <si>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</si>
  <si>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</si>
  <si>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</si>
  <si>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</si>
  <si>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</si>
  <si>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</si>
  <si>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</si>
  <si>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</si>
  <si>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</si>
  <si>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</si>
  <si>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</si>
  <si>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</si>
  <si>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</si>
  <si>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</si>
  <si>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</si>
  <si>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</si>
  <si>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</si>
  <si>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</si>
  <si>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</si>
  <si>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</si>
  <si>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</si>
  <si>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</si>
  <si>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</si>
  <si>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</si>
  <si>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</si>
  <si>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</si>
  <si>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</si>
  <si>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</si>
  <si>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</si>
  <si>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</si>
  <si>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</si>
  <si>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</si>
  <si>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</si>
  <si>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</si>
  <si>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</si>
  <si>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</si>
  <si>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</si>
  <si>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</si>
  <si>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</si>
  <si>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</si>
  <si>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</si>
  <si>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</si>
  <si>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</si>
  <si>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</si>
  <si>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</si>
  <si>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</si>
  <si>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</si>
  <si>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</si>
  <si>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</si>
  <si>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</si>
  <si>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</si>
  <si>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</si>
  <si>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</si>
  <si>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</si>
  <si>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</si>
  <si>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</si>
  <si>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</si>
  <si>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</si>
  <si>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</si>
  <si>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</si>
  <si>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</si>
  <si>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</si>
  <si>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</si>
  <si>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</si>
  <si>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</si>
  <si>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</si>
  <si>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</si>
  <si>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</si>
  <si>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</si>
  <si>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</si>
  <si>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</si>
  <si>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</si>
  <si>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</si>
  <si>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</si>
  <si>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</si>
  <si>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</si>
  <si>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</si>
  <si>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</si>
  <si>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</si>
  <si>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</si>
  <si>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</si>
  <si>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</si>
  <si>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</si>
  <si>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</si>
  <si>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</si>
  <si>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</si>
  <si>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</si>
  <si>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</si>
  <si>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</si>
  <si>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</si>
  <si>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</si>
  <si>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</si>
  <si>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</si>
  <si>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</si>
  <si>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</si>
  <si>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</si>
  <si>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</si>
  <si>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</si>
  <si>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</si>
  <si>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</si>
  <si>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</si>
  <si>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</si>
  <si>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</si>
  <si>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</si>
  <si>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</si>
  <si>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</si>
  <si>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</si>
  <si>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</si>
  <si>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</si>
  <si>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</si>
  <si>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</si>
  <si>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</si>
  <si>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</si>
  <si>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</si>
  <si>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</si>
  <si>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</si>
  <si>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</si>
  <si>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</si>
  <si>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</si>
  <si>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</si>
  <si>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</si>
  <si>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</si>
  <si>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</si>
  <si>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</si>
  <si>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</si>
  <si>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</si>
  <si>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</si>
  <si>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</si>
  <si>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</si>
  <si>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</si>
  <si>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</si>
  <si>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</si>
  <si>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</si>
  <si>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</si>
  <si>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</si>
  <si>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</si>
  <si>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</si>
  <si>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</si>
  <si>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</si>
  <si>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</si>
  <si>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</si>
  <si>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</si>
  <si>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</si>
  <si>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</si>
  <si>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</si>
  <si>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</si>
  <si>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</si>
  <si>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</si>
  <si>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</si>
  <si>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</si>
  <si>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</si>
  <si>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</si>
  <si>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</si>
  <si>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</si>
  <si>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</si>
  <si>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</si>
  <si>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</si>
  <si>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</si>
  <si>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</si>
  <si>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</si>
  <si>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</si>
  <si>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</si>
  <si>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</si>
  <si>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</si>
  <si>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</si>
  <si>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</si>
  <si>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</si>
  <si>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</si>
  <si>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</si>
  <si>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</si>
  <si>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</si>
  <si>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</si>
  <si>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</si>
  <si>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</si>
  <si>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</si>
  <si>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</si>
  <si>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</si>
  <si>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</si>
  <si>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</si>
  <si>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</si>
  <si>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</si>
  <si>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</si>
  <si>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</si>
  <si>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</si>
  <si>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</si>
  <si>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</si>
  <si>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</si>
  <si>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</si>
  <si>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</si>
  <si>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</si>
  <si>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</si>
  <si>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</si>
  <si>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</si>
  <si>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</si>
  <si>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</si>
  <si>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</si>
  <si>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</si>
  <si>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</si>
  <si>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</si>
  <si>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</si>
  <si>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</si>
  <si>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</si>
  <si>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</si>
  <si>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</si>
  <si>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</si>
  <si>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</si>
  <si>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</si>
  <si>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</si>
  <si>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</si>
  <si>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</si>
  <si>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</si>
  <si>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</si>
  <si>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</si>
  <si>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</si>
  <si>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</si>
  <si>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</si>
  <si>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</si>
  <si>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</si>
  <si>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</si>
  <si>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</si>
  <si>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</si>
  <si>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</si>
  <si>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</si>
  <si>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</si>
  <si>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</si>
  <si>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</si>
  <si>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</si>
  <si>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</si>
  <si>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</si>
  <si>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</si>
  <si>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</si>
  <si>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</si>
  <si>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</si>
  <si>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</si>
  <si>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</si>
  <si>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</si>
  <si>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</si>
  <si>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</si>
  <si>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</si>
  <si>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</si>
  <si>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</si>
  <si>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</si>
  <si>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</si>
  <si>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</si>
  <si>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</si>
  <si>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</si>
  <si>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</si>
  <si>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</si>
  <si>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</si>
  <si>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</si>
  <si>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</si>
  <si>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</si>
  <si>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</si>
  <si>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</si>
  <si>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</si>
  <si>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</si>
  <si>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</si>
  <si>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</si>
  <si>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</si>
  <si>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</si>
  <si>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</si>
  <si>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</si>
  <si>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</si>
  <si>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</si>
  <si>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</si>
  <si>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</si>
  <si>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</si>
  <si>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</si>
  <si>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</si>
  <si>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</si>
  <si>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</si>
  <si>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</si>
  <si>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</si>
  <si>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</si>
  <si>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</si>
  <si>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</si>
  <si>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</si>
  <si>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</si>
  <si>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</si>
  <si>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</si>
  <si>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</si>
  <si>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</si>
  <si>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</si>
  <si>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</si>
  <si>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</si>
  <si>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</si>
  <si>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</si>
  <si>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</si>
  <si>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</si>
  <si>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</si>
  <si>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</si>
  <si>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</si>
  <si>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</si>
  <si>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</si>
  <si>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</si>
  <si>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</si>
  <si>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</si>
  <si>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</si>
  <si>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</si>
  <si>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</si>
  <si>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</si>
  <si>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</si>
  <si>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</si>
  <si>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</si>
  <si>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</si>
  <si>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</si>
  <si>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</si>
  <si>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</si>
  <si>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</si>
  <si>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</si>
  <si>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</si>
  <si>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</si>
  <si>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</si>
  <si>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</si>
  <si>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</si>
  <si>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</si>
  <si>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</si>
  <si>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</si>
  <si>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</si>
  <si>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</si>
  <si>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</si>
  <si>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</si>
  <si>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</si>
  <si>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</si>
  <si>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</si>
  <si>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</si>
  <si>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</si>
  <si>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</si>
  <si>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</si>
  <si>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</si>
  <si>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</si>
  <si>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</si>
  <si>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</si>
  <si>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</si>
  <si>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</si>
  <si>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</si>
  <si>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</si>
  <si>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</si>
  <si>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</si>
  <si>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</si>
  <si>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</si>
  <si>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</si>
  <si>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</si>
  <si>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</si>
  <si>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</si>
  <si>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</si>
  <si>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</si>
  <si>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</si>
  <si>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</si>
  <si>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</si>
  <si>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</si>
  <si>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</si>
  <si>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</si>
  <si>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</si>
  <si>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</si>
  <si>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</si>
  <si>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</si>
  <si>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</si>
  <si>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</si>
  <si>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</si>
  <si>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</si>
  <si>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</si>
  <si>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</si>
  <si>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</si>
  <si>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</si>
  <si>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</si>
  <si>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</si>
  <si>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</si>
  <si>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</si>
  <si>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</si>
  <si>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</si>
  <si>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</si>
  <si>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</si>
  <si>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</si>
  <si>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</si>
  <si>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</si>
  <si>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</si>
  <si>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</si>
  <si>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</si>
  <si>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</si>
  <si>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</si>
  <si>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</si>
  <si>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</si>
  <si>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</si>
  <si>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</si>
  <si>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</si>
  <si>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</si>
  <si>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</si>
  <si>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</si>
  <si>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</si>
  <si>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</si>
  <si>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</si>
  <si>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</si>
  <si>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</si>
  <si>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</si>
  <si>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</si>
  <si>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</si>
  <si>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</si>
  <si>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</si>
  <si>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</si>
  <si>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</si>
  <si>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</si>
  <si>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</si>
  <si>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</si>
  <si>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</si>
  <si>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</si>
  <si>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</si>
  <si>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</si>
  <si>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</si>
  <si>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</si>
  <si>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</si>
  <si>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</si>
  <si>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</si>
  <si>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</si>
  <si>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</si>
  <si>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</si>
  <si>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</si>
  <si>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</si>
  <si>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</si>
  <si>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</si>
  <si>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</si>
  <si>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</si>
  <si>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</si>
  <si>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</si>
  <si>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</si>
  <si>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</si>
  <si>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</si>
  <si>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</si>
  <si>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</si>
  <si>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</si>
  <si>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</si>
  <si>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</si>
  <si>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</si>
  <si>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</si>
  <si>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</si>
  <si>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</si>
  <si>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</si>
  <si>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</si>
  <si>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</si>
  <si>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</si>
  <si>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</si>
  <si>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</si>
  <si>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</si>
  <si>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</si>
  <si>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</si>
  <si>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</si>
  <si>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</si>
  <si>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</si>
  <si>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</si>
  <si>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</si>
  <si>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</si>
  <si>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</si>
  <si>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</si>
  <si>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</si>
  <si>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</si>
  <si>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</si>
  <si>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</si>
  <si>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</si>
  <si>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</si>
  <si>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</si>
  <si>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</si>
  <si>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</si>
  <si>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</si>
  <si>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</si>
  <si>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</si>
  <si>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</si>
  <si>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</si>
  <si>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</si>
  <si>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</si>
  <si>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</si>
  <si>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</si>
  <si>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</si>
  <si>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</si>
  <si>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</si>
  <si>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</si>
  <si>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</si>
  <si>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</si>
  <si>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</si>
  <si>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</si>
  <si>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</si>
  <si>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</si>
  <si>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</si>
  <si>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</si>
  <si>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</si>
  <si>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</si>
  <si>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</si>
  <si>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</si>
  <si>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</si>
  <si>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</si>
  <si>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</si>
  <si>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</si>
  <si>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</si>
  <si>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</si>
  <si>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</si>
  <si>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</si>
  <si>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</si>
  <si>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</si>
  <si>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</si>
  <si>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</si>
  <si>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</si>
  <si>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</si>
  <si>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</si>
  <si>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</si>
  <si>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</si>
  <si>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</si>
  <si>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</si>
  <si>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</si>
  <si>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</si>
  <si>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</si>
  <si>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</si>
  <si>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</si>
  <si>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</si>
  <si>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</si>
  <si>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</si>
  <si>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</si>
  <si>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</si>
  <si>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</si>
  <si>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</si>
  <si>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</si>
  <si>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</si>
  <si>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</si>
  <si>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</si>
  <si>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</si>
  <si>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</si>
  <si>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</si>
  <si>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</si>
  <si>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</si>
  <si>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</si>
  <si>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</si>
  <si>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</si>
  <si>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</si>
  <si>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</si>
  <si>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</si>
  <si>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</si>
  <si>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</si>
  <si>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</si>
  <si>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</si>
  <si>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</si>
  <si>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</si>
  <si>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</si>
  <si>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</si>
  <si>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</si>
  <si>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</si>
  <si>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</si>
  <si>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</si>
  <si>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</si>
  <si>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</si>
  <si>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</si>
  <si>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</si>
  <si>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</si>
  <si>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</si>
  <si>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</si>
  <si>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</si>
  <si>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</si>
  <si>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</si>
  <si>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</si>
  <si>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</si>
  <si>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</si>
  <si>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</si>
  <si>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</si>
  <si>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</si>
  <si>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</si>
  <si>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</si>
  <si>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</si>
  <si>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</si>
  <si>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</si>
  <si>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</si>
  <si>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</si>
  <si>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</si>
  <si>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</si>
  <si>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</si>
  <si>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</si>
  <si>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</si>
  <si>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</si>
  <si>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</si>
  <si>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</si>
  <si>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</si>
  <si>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</si>
  <si>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</si>
  <si>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</si>
  <si>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</si>
  <si>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</si>
  <si>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</si>
  <si>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</si>
  <si>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</si>
  <si>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</si>
  <si>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</si>
  <si>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</si>
  <si>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</si>
  <si>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</si>
  <si>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</si>
  <si>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</si>
  <si>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</si>
  <si>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</si>
  <si>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</si>
  <si>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</si>
  <si>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</si>
  <si>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</si>
  <si>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</si>
  <si>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</si>
  <si>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</si>
  <si>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</si>
  <si>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</si>
  <si>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</si>
  <si>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</si>
  <si>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</si>
  <si>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</si>
  <si>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</si>
  <si>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</si>
  <si>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</si>
  <si>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</si>
  <si>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</si>
  <si>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</si>
  <si>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</si>
  <si>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</si>
  <si>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</si>
  <si>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</si>
  <si>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</si>
  <si>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</si>
  <si>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</si>
  <si>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</si>
  <si>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</si>
  <si>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</si>
  <si>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</si>
  <si>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</si>
  <si>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</si>
  <si>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</si>
  <si>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</si>
  <si>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</si>
  <si>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</si>
  <si>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</si>
  <si>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</si>
  <si>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</si>
  <si>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</si>
  <si>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</si>
  <si>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</si>
  <si>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</si>
  <si>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</si>
  <si>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</si>
  <si>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</si>
  <si>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</si>
  <si>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</si>
  <si>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</si>
  <si>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</si>
  <si>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</si>
  <si>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</si>
  <si>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</si>
  <si>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</si>
  <si>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</si>
  <si>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</si>
  <si>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</si>
  <si>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</si>
  <si>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</si>
  <si>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</si>
  <si>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</si>
  <si>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</si>
  <si>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</si>
  <si>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</si>
  <si>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</si>
  <si>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</si>
  <si>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</si>
  <si>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</si>
  <si>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</si>
  <si>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</si>
  <si>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</si>
  <si>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</si>
  <si>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</si>
  <si>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</si>
  <si>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</si>
  <si>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</si>
  <si>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</si>
  <si>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</si>
  <si>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</si>
  <si>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</si>
  <si>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</si>
  <si>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</si>
  <si>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</si>
  <si>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</si>
  <si>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</si>
  <si>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</si>
  <si>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</si>
  <si>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</si>
  <si>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</si>
  <si>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</si>
  <si>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</si>
  <si>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</si>
  <si>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</si>
  <si>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</si>
  <si>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</si>
  <si>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</si>
  <si>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</si>
  <si>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</si>
  <si>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</si>
  <si>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</si>
  <si>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</si>
  <si>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</si>
  <si>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</si>
  <si>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</si>
  <si>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</si>
  <si>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</si>
  <si>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</si>
  <si>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</si>
  <si>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</si>
  <si>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</si>
  <si>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</si>
  <si>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</si>
  <si>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</si>
  <si>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</si>
  <si>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</si>
  <si>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</si>
  <si>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</si>
  <si>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</si>
  <si>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</si>
  <si>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</si>
  <si>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</si>
  <si>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</si>
  <si>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</si>
  <si>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</si>
  <si>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</si>
  <si>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</si>
  <si>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</si>
  <si>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</si>
  <si>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</si>
  <si>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</si>
  <si>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</si>
  <si>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</si>
  <si>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</si>
  <si>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</si>
  <si>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</si>
  <si>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</si>
  <si>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</si>
  <si>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</si>
  <si>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</si>
  <si>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</si>
  <si>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</si>
  <si>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</si>
  <si>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</si>
  <si>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</si>
  <si>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</si>
  <si>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</si>
  <si>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</si>
  <si>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</si>
  <si>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</si>
  <si>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</si>
  <si>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</si>
  <si>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</si>
  <si>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</si>
  <si>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</si>
  <si>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</si>
  <si>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</si>
  <si>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</si>
  <si>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</si>
  <si>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</si>
  <si>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</si>
  <si>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</si>
  <si>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</si>
  <si>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</si>
  <si>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</si>
  <si>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</si>
  <si>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</si>
  <si>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</si>
  <si>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</si>
  <si>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</si>
  <si>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</si>
  <si>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</si>
  <si>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</si>
  <si>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</si>
  <si>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</si>
  <si>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</si>
  <si>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</si>
  <si>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</si>
  <si>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</si>
  <si>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</si>
  <si>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</si>
  <si>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</si>
  <si>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</si>
  <si>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</si>
  <si>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</si>
  <si>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</si>
  <si>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</si>
  <si>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</si>
  <si>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</si>
  <si>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</si>
  <si>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</si>
  <si>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</si>
  <si>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</si>
  <si>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</si>
  <si>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</si>
  <si>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</si>
  <si>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</si>
  <si>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</si>
  <si>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</si>
  <si>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</si>
  <si>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</si>
  <si>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</si>
  <si>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</si>
  <si>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</si>
  <si>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</si>
  <si>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</si>
  <si>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</si>
  <si>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</si>
  <si>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</si>
  <si>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</si>
  <si>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</si>
  <si>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</si>
  <si>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</si>
  <si>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</si>
  <si>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</si>
  <si>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</si>
  <si>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</si>
  <si>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</si>
  <si>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</si>
  <si>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</si>
  <si>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</si>
  <si>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</si>
  <si>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</si>
  <si>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</si>
  <si>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</si>
  <si>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</si>
  <si>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</si>
  <si>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</si>
  <si>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</si>
  <si>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</si>
  <si>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</si>
  <si>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</si>
  <si>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</si>
  <si>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</si>
  <si>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</si>
  <si>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</si>
  <si>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</si>
  <si>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</si>
  <si>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</si>
  <si>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</si>
  <si>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</si>
  <si>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</si>
  <si>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</si>
  <si>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</si>
  <si>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</si>
  <si>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</si>
  <si>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</si>
  <si>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</si>
  <si>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</si>
  <si>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</si>
  <si>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</si>
  <si>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</si>
  <si>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</si>
  <si>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</si>
  <si>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</si>
  <si>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</si>
  <si>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</si>
  <si>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</si>
  <si>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</si>
  <si>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</si>
  <si>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</si>
  <si>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</si>
  <si>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</si>
  <si>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</si>
  <si>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</si>
  <si>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</si>
  <si>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</si>
  <si>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</si>
  <si>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</si>
  <si>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</si>
  <si>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</si>
  <si>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</si>
  <si>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</si>
  <si>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</si>
  <si>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</si>
  <si>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</si>
  <si>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</si>
  <si>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</si>
  <si>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</si>
  <si>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</si>
  <si>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</si>
  <si>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</si>
  <si>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</si>
  <si>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</si>
  <si>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</si>
  <si>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</si>
  <si>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</si>
  <si>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</si>
  <si>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</si>
  <si>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</si>
  <si>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</si>
  <si>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</si>
  <si>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</si>
  <si>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</si>
  <si>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</si>
  <si>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</si>
  <si>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</si>
  <si>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</si>
  <si>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</si>
  <si>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</si>
  <si>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</si>
  <si>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</si>
  <si>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</si>
  <si>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</si>
  <si>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</si>
  <si>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</si>
  <si>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</si>
  <si>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</si>
  <si>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</si>
  <si>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</si>
  <si>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</si>
  <si>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</si>
  <si>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</si>
  <si>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</si>
  <si>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</si>
  <si>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</si>
  <si>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</si>
  <si>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</si>
  <si>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</si>
  <si>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</si>
  <si>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</si>
  <si>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</si>
  <si>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</si>
  <si>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</si>
  <si>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</si>
  <si>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</si>
  <si>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</si>
  <si>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</si>
  <si>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</si>
  <si>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</si>
  <si>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</si>
  <si>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</si>
  <si>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</si>
  <si>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</si>
  <si>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</si>
  <si>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</si>
  <si>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</si>
  <si>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</si>
  <si>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</si>
  <si>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</si>
  <si>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</si>
  <si>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</si>
  <si>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</si>
  <si>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</si>
  <si>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</si>
  <si>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</si>
  <si>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</si>
  <si>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</si>
  <si>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</si>
  <si>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</si>
  <si>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</si>
  <si>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</si>
  <si>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</si>
  <si>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</si>
  <si>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</si>
  <si>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</si>
  <si>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</si>
  <si>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</si>
  <si>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</si>
  <si>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</si>
  <si>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</si>
  <si>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</si>
  <si>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</si>
  <si>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</si>
  <si>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</si>
  <si>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</si>
  <si>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</si>
  <si>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</si>
  <si>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</si>
  <si>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</si>
  <si>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</si>
  <si>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</si>
  <si>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</si>
  <si>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</si>
  <si>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</si>
  <si>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</si>
  <si>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</si>
  <si>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</si>
  <si>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</si>
  <si>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</si>
  <si>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</si>
  <si>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</si>
  <si>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</si>
  <si>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</si>
  <si>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</si>
  <si>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</si>
  <si>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</si>
  <si>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</si>
  <si>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</si>
  <si>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</si>
  <si>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</si>
  <si>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</si>
  <si>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</si>
  <si>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</si>
  <si>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</si>
  <si>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</si>
  <si>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</si>
  <si>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</si>
  <si>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</si>
  <si>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</si>
  <si>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</si>
  <si>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</si>
  <si>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</si>
  <si>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</si>
  <si>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</si>
  <si>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</si>
  <si>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</si>
  <si>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</si>
  <si>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</si>
  <si>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</si>
  <si>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</si>
  <si>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</si>
  <si>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</si>
  <si>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</si>
  <si>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</si>
  <si>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</si>
  <si>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</si>
  <si>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</si>
  <si>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</si>
  <si>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</si>
  <si>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</si>
  <si>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</si>
  <si>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</si>
  <si>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</si>
  <si>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</si>
  <si>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</si>
  <si>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</si>
  <si>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</si>
  <si>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</si>
  <si>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</si>
  <si>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</si>
  <si>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</si>
  <si>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</si>
  <si>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</si>
  <si>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</si>
  <si>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</si>
  <si>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</si>
  <si>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</si>
  <si>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</si>
  <si>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</si>
  <si>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</si>
  <si>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</si>
  <si>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</si>
  <si>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</si>
  <si>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</si>
  <si>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</si>
  <si>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</si>
  <si>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</si>
  <si>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</si>
  <si>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</si>
  <si>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</si>
  <si>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</si>
  <si>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</si>
  <si>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</si>
  <si>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</si>
  <si>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</si>
  <si>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</si>
  <si>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</si>
  <si>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</si>
  <si>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</si>
  <si>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</si>
  <si>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</si>
  <si>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</si>
  <si>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</si>
  <si>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</si>
  <si>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</si>
  <si>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</si>
  <si>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</si>
  <si>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</si>
  <si>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</si>
  <si>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</si>
  <si>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</si>
  <si>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</si>
  <si>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</si>
  <si>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</si>
  <si>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</si>
  <si>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</si>
  <si>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</si>
  <si>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</si>
  <si>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</si>
  <si>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</si>
  <si>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</si>
  <si>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</si>
  <si>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</si>
  <si>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</si>
  <si>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</si>
  <si>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</si>
  <si>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</si>
  <si>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</si>
  <si>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</si>
  <si>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</si>
  <si>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</si>
  <si>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</si>
  <si>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</si>
  <si>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</si>
  <si>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</si>
  <si>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</si>
  <si>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</si>
  <si>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</si>
  <si>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</si>
  <si>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</si>
  <si>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</si>
  <si>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</si>
  <si>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</si>
  <si>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</si>
  <si>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</si>
  <si>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</si>
  <si>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</si>
  <si>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</si>
  <si>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</si>
  <si>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</si>
  <si>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</si>
  <si>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</si>
  <si>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</si>
  <si>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</si>
  <si>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</si>
  <si>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</si>
  <si>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</si>
  <si>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</si>
  <si>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</si>
  <si>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</si>
  <si>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</si>
  <si>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</si>
  <si>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</si>
  <si>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</si>
  <si>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</si>
  <si>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</si>
  <si>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</si>
  <si>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</si>
  <si>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</si>
  <si>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</si>
  <si>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</si>
  <si>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</si>
  <si>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</si>
  <si>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</si>
  <si>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</si>
  <si>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</si>
  <si>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</si>
  <si>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</si>
  <si>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</si>
  <si>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</si>
  <si>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</si>
  <si>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</si>
  <si>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</si>
  <si>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</si>
  <si>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</si>
  <si>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</si>
  <si>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</si>
  <si>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</si>
  <si>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</si>
  <si>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</si>
  <si>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</si>
  <si>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</si>
  <si>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</si>
  <si>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</si>
  <si>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</si>
  <si>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</si>
  <si>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</si>
  <si>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</si>
  <si>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</si>
  <si>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</si>
  <si>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</si>
  <si>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</si>
  <si>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</si>
  <si>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</si>
  <si>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</si>
  <si>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</si>
  <si>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</si>
  <si>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</si>
  <si>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</si>
  <si>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</si>
  <si>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</si>
  <si>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</si>
  <si>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</si>
  <si>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</si>
  <si>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</si>
  <si>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</si>
  <si>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</si>
  <si>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</si>
  <si>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</si>
  <si>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</si>
  <si>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</si>
  <si>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</si>
  <si>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</si>
  <si>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</si>
  <si>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</si>
  <si>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</si>
  <si>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</si>
  <si>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</si>
  <si>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</si>
  <si>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</si>
  <si>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</si>
  <si>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</si>
  <si>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</si>
  <si>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</si>
  <si>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</si>
  <si>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</si>
  <si>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</si>
  <si>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</si>
  <si>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</si>
  <si>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</si>
  <si>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</si>
  <si>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</si>
  <si>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</si>
  <si>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</si>
  <si>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</si>
  <si>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</si>
  <si>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</si>
  <si>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</si>
  <si>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</si>
  <si>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</si>
  <si>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</si>
  <si>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</si>
  <si>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</si>
  <si>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</si>
  <si>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</si>
  <si>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</si>
  <si>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</si>
  <si>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</si>
  <si>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</si>
  <si>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</si>
  <si>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</si>
  <si>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</si>
  <si>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</si>
  <si>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</si>
  <si>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</si>
  <si>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</si>
  <si>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</si>
  <si>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</si>
  <si>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</si>
  <si>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</si>
  <si>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</si>
  <si>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</si>
  <si>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</si>
  <si>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</si>
  <si>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</si>
  <si>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</si>
  <si>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</si>
  <si>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</si>
  <si>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</si>
  <si>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</si>
  <si>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</si>
  <si>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</si>
  <si>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</si>
  <si>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</si>
  <si>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</si>
  <si>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</si>
  <si>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</si>
  <si>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</si>
  <si>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</si>
  <si>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</si>
  <si>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</si>
  <si>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</si>
  <si>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</si>
  <si>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</si>
  <si>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</si>
  <si>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</si>
  <si>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</si>
  <si>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</si>
  <si>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</si>
  <si>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</si>
  <si>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</si>
  <si>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</si>
  <si>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</si>
  <si>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</si>
  <si>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</si>
  <si>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</si>
  <si>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</si>
  <si>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</si>
  <si>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</si>
  <si>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</si>
  <si>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</si>
  <si>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</si>
  <si>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</si>
  <si>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</si>
  <si>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</si>
  <si>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</si>
  <si>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</si>
  <si>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</si>
  <si>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</si>
  <si>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</si>
  <si>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</si>
  <si>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</si>
  <si>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</si>
  <si>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</si>
  <si>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</si>
  <si>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</si>
  <si>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</si>
  <si>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</si>
  <si>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</si>
  <si>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</si>
  <si>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</si>
  <si>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</si>
  <si>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</si>
  <si>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</si>
  <si>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</si>
  <si>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</si>
  <si>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</si>
  <si>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</si>
  <si>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</si>
  <si>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</si>
  <si>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</si>
  <si>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</si>
  <si>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</si>
  <si>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</si>
  <si>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</si>
  <si>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</si>
  <si>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</si>
  <si>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</si>
  <si>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</si>
  <si>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</si>
  <si>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</si>
  <si>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</si>
  <si>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</si>
  <si>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</si>
  <si>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</si>
  <si>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</si>
  <si>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</si>
  <si>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</si>
  <si>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</si>
  <si>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</si>
  <si>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</si>
  <si>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</si>
  <si>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</si>
  <si>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</si>
  <si>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</si>
  <si>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</si>
  <si>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</si>
  <si>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</si>
  <si>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</si>
  <si>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</si>
  <si>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</si>
  <si>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</si>
  <si>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</si>
  <si>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</si>
  <si>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</si>
  <si>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</si>
  <si>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</si>
  <si>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</si>
  <si>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</si>
  <si>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</si>
  <si>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</si>
  <si>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</si>
  <si>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</si>
  <si>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</si>
  <si>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</si>
  <si>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</si>
  <si>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</si>
  <si>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</si>
  <si>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</si>
  <si>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</si>
  <si>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</si>
  <si>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</si>
  <si>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</si>
  <si>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</si>
  <si>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</si>
  <si>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</si>
  <si>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</si>
  <si>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</si>
  <si>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</si>
  <si>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</si>
  <si>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</si>
  <si>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</si>
  <si>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</si>
  <si>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</si>
  <si>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</si>
  <si>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</si>
  <si>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</si>
  <si>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</si>
  <si>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</si>
  <si>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</si>
  <si>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</si>
  <si>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</si>
  <si>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</si>
  <si>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</si>
  <si>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</si>
  <si>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</si>
  <si>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</si>
  <si>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</si>
  <si>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</si>
  <si>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</si>
  <si>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</si>
  <si>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</si>
  <si>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</si>
  <si>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</si>
  <si>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</si>
  <si>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</si>
  <si>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</si>
  <si>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</si>
  <si>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</si>
  <si>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</si>
  <si>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</si>
  <si>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</si>
  <si>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</si>
  <si>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</si>
  <si>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</si>
  <si>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</si>
  <si>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</si>
  <si>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</si>
  <si>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</si>
  <si>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</si>
  <si>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</si>
  <si>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</si>
  <si>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</si>
  <si>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</si>
  <si>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</si>
  <si>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</si>
  <si>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</si>
  <si>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</si>
  <si>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</si>
  <si>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</si>
  <si>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</si>
  <si>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</si>
  <si>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</si>
  <si>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</si>
  <si>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</si>
  <si>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</si>
  <si>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</si>
  <si>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</si>
  <si>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</si>
  <si>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</si>
  <si>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</si>
  <si>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</si>
  <si>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</si>
  <si>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</si>
  <si>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</si>
  <si>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</si>
  <si>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</si>
  <si>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</si>
  <si>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</si>
  <si>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</si>
  <si>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</si>
  <si>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</si>
  <si>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</si>
  <si>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</si>
  <si>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</si>
  <si>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</si>
  <si>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</si>
  <si>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</si>
  <si>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</si>
  <si>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</si>
  <si>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</si>
  <si>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</si>
  <si>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</si>
  <si>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</si>
  <si>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</si>
  <si>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</si>
  <si>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</si>
  <si>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</si>
  <si>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</si>
  <si>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</si>
  <si>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</si>
  <si>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</si>
  <si>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</si>
  <si>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</si>
  <si>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</si>
  <si>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</si>
  <si>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</si>
  <si>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</si>
  <si>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</si>
  <si>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</si>
  <si>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</si>
  <si>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</si>
  <si>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</si>
  <si>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</si>
  <si>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</si>
  <si>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</si>
  <si>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</si>
  <si>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</si>
  <si>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</si>
  <si>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</si>
  <si>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</si>
  <si>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</si>
  <si>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</si>
  <si>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</si>
  <si>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</si>
  <si>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</si>
  <si>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</si>
  <si>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</si>
  <si>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</si>
  <si>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</si>
  <si>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</si>
  <si>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</si>
  <si>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</si>
  <si>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</si>
  <si>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</si>
  <si>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</si>
  <si>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</si>
  <si>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</si>
  <si>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</si>
  <si>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</si>
  <si>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</si>
  <si>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</si>
  <si>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</si>
  <si>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</si>
  <si>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</si>
  <si>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</si>
  <si>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</si>
  <si>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</si>
  <si>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</si>
  <si>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</si>
  <si>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</si>
  <si>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</si>
  <si>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</si>
  <si>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</si>
  <si>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</si>
  <si>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</si>
  <si>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</si>
  <si>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</si>
  <si>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</si>
  <si>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</si>
  <si>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</si>
  <si>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</si>
  <si>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</si>
  <si>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</si>
  <si>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</si>
  <si>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</si>
  <si>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</si>
  <si>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</si>
  <si>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</si>
  <si>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</si>
  <si>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</si>
  <si>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</si>
  <si>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</si>
  <si>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</si>
  <si>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</si>
  <si>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</si>
  <si>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</si>
  <si>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</si>
  <si>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</si>
  <si>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</si>
  <si>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</si>
  <si>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</si>
  <si>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</si>
  <si>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</si>
  <si>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</si>
  <si>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</si>
  <si>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</si>
  <si>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</si>
  <si>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</si>
  <si>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</si>
  <si>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</si>
  <si>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</si>
  <si>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</si>
  <si>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</si>
  <si>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</si>
  <si>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</si>
  <si>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</si>
  <si>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</si>
  <si>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</si>
  <si>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</si>
  <si>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</si>
  <si>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</si>
  <si>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</si>
  <si>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</si>
  <si>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</si>
  <si>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</si>
  <si>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</si>
  <si>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</si>
  <si>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</si>
  <si>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</si>
  <si>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</si>
  <si>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</si>
  <si>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</si>
  <si>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</si>
  <si>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</si>
  <si>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</si>
  <si>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</si>
  <si>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</si>
  <si>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</si>
  <si>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</si>
  <si>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</si>
  <si>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</si>
  <si>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</si>
  <si>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</si>
  <si>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</si>
  <si>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</si>
  <si>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</si>
  <si>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</si>
  <si>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</si>
  <si>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</si>
  <si>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</si>
  <si>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</si>
  <si>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</si>
  <si>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</si>
  <si>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</si>
  <si>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</si>
  <si>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</si>
  <si>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</si>
  <si>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</si>
  <si>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</si>
  <si>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</si>
  <si>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</si>
  <si>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</si>
  <si>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</si>
  <si>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</si>
  <si>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</si>
  <si>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</si>
  <si>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</si>
  <si>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</si>
  <si>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</si>
  <si>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</si>
  <si>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</si>
  <si>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</si>
  <si>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</si>
  <si>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</si>
  <si>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</si>
  <si>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</si>
  <si>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</si>
  <si>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</si>
  <si>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</si>
  <si>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</si>
  <si>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</si>
  <si>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</si>
  <si>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</si>
  <si>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</si>
  <si>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</si>
  <si>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</si>
  <si>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</si>
  <si>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</si>
  <si>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</si>
  <si>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</si>
  <si>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</si>
  <si>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</si>
  <si>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</si>
  <si>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</si>
  <si>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</si>
  <si>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</si>
  <si>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</si>
  <si>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</si>
  <si>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</si>
  <si>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</si>
  <si>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</si>
  <si>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</si>
  <si>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</si>
  <si>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</si>
  <si>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</si>
  <si>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</si>
  <si>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</si>
  <si>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</si>
  <si>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</si>
  <si>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</si>
  <si>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</si>
  <si>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</si>
  <si>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</si>
  <si>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</si>
  <si>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</si>
  <si>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</si>
  <si>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</si>
  <si>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</si>
  <si>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</si>
  <si>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</si>
  <si>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</si>
  <si>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</si>
  <si>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</si>
  <si>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</si>
  <si>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</si>
  <si>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</si>
  <si>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</si>
  <si>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</si>
  <si>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</si>
  <si>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</si>
  <si>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</si>
  <si>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</si>
  <si>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</si>
  <si>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</si>
  <si>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</si>
  <si>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</si>
  <si>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</si>
  <si>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</si>
  <si>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</si>
  <si>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</si>
  <si>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</si>
  <si>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</si>
  <si>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</si>
  <si>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</si>
  <si>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</si>
  <si>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</si>
  <si>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</si>
  <si>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</si>
  <si>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</si>
  <si>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</si>
  <si>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</si>
  <si>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</si>
  <si>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</si>
  <si>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</si>
  <si>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</si>
  <si>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</si>
  <si>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</si>
  <si>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</si>
  <si>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</si>
  <si>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</si>
  <si>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</si>
  <si>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</si>
  <si>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</si>
  <si>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</si>
  <si>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</si>
  <si>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</si>
  <si>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</si>
  <si>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</si>
  <si>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</si>
  <si>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</si>
  <si>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</si>
  <si>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</si>
  <si>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</si>
  <si>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</si>
  <si>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</si>
  <si>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</si>
  <si>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</si>
  <si>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</si>
  <si>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</si>
  <si>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</si>
  <si>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</si>
  <si>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</si>
  <si>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</si>
  <si>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</si>
  <si>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</si>
  <si>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</si>
  <si>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</si>
  <si>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</si>
  <si>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</si>
  <si>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</si>
  <si>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</si>
  <si>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</si>
  <si>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</si>
  <si>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</si>
  <si>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</si>
  <si>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</si>
  <si>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</si>
  <si>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</si>
  <si>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</si>
  <si>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</si>
  <si>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</si>
  <si>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</si>
  <si>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</si>
  <si>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</si>
  <si>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</si>
  <si>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</si>
  <si>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</si>
  <si>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</si>
  <si>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</si>
  <si>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</si>
  <si>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</si>
  <si>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</si>
  <si>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</si>
  <si>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</si>
  <si>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</si>
  <si>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</si>
  <si>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</si>
  <si>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</si>
  <si>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</si>
  <si>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</si>
  <si>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</si>
  <si>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</si>
  <si>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</si>
  <si>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</si>
  <si>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</si>
  <si>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</si>
  <si>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</si>
  <si>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</si>
  <si>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</si>
  <si>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</si>
  <si>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</si>
  <si>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</si>
  <si>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</si>
  <si>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</si>
  <si>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</si>
  <si>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</si>
  <si>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</si>
  <si>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</si>
  <si>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</si>
  <si>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</si>
  <si>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</si>
  <si>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</si>
  <si>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</si>
  <si>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</si>
  <si>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</si>
  <si>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</si>
  <si>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</si>
  <si>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</si>
  <si>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</si>
  <si>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</si>
  <si>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</si>
  <si>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</si>
  <si>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</si>
  <si>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</si>
  <si>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</si>
  <si>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</si>
  <si>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</si>
  <si>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</si>
  <si>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</si>
  <si>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</si>
  <si>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</si>
  <si>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</si>
  <si>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</si>
  <si>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</si>
  <si>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</si>
  <si>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</si>
  <si>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</si>
  <si>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</si>
  <si>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</si>
  <si>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</si>
  <si>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</si>
  <si>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</si>
  <si>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</si>
  <si>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</si>
  <si>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</si>
  <si>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</si>
  <si>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</si>
  <si>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</si>
  <si>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</si>
  <si>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</si>
  <si>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</si>
  <si>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</si>
  <si>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</si>
  <si>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</si>
  <si>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</si>
  <si>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</si>
  <si>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</si>
  <si>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</si>
  <si>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</si>
  <si>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</si>
  <si>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</si>
  <si>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</si>
  <si>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</si>
  <si>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</si>
  <si>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</si>
  <si>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</si>
  <si>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</si>
  <si>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</si>
  <si>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</si>
  <si>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</si>
  <si>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</si>
  <si>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</si>
  <si>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</si>
  <si>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</si>
  <si>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</si>
  <si>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</si>
  <si>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</si>
  <si>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</si>
  <si>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</si>
  <si>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</si>
  <si>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</si>
  <si>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</si>
  <si>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</si>
  <si>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</si>
  <si>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</si>
  <si>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</si>
  <si>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</si>
  <si>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</si>
  <si>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</si>
  <si>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</si>
  <si>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</si>
  <si>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</si>
  <si>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</si>
  <si>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</si>
  <si>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</si>
  <si>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</si>
  <si>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</si>
  <si>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</si>
  <si>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</si>
  <si>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</si>
  <si>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</si>
  <si>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</si>
  <si>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</si>
  <si>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</si>
  <si>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</si>
  <si>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</si>
  <si>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</si>
  <si>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</si>
  <si>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</si>
  <si>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</si>
  <si>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</si>
  <si>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</si>
  <si>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</si>
  <si>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</si>
  <si>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</si>
  <si>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</si>
  <si>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</si>
  <si>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</si>
  <si>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</si>
  <si>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</si>
  <si>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</si>
  <si>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</si>
  <si>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</si>
  <si>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</si>
  <si>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</si>
  <si>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</si>
  <si>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</si>
  <si>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</si>
  <si>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</si>
  <si>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</si>
  <si>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</si>
  <si>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</si>
  <si>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</si>
  <si>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</si>
  <si>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</si>
  <si>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</si>
  <si>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</si>
  <si>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</si>
  <si>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</si>
  <si>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</si>
  <si>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</si>
  <si>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</si>
  <si>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</si>
  <si>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</si>
  <si>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</si>
  <si>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</si>
  <si>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</si>
  <si>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</si>
  <si>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</si>
  <si>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</si>
  <si>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</si>
  <si>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</si>
  <si>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</si>
  <si>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</si>
  <si>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</si>
  <si>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</si>
  <si>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</si>
  <si>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</si>
  <si>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</si>
  <si>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</si>
  <si>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</si>
  <si>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</si>
  <si>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</si>
  <si>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</si>
  <si>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</si>
  <si>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</si>
  <si>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</si>
  <si>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</si>
  <si>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</si>
  <si>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</si>
  <si>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</si>
  <si>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</si>
  <si>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</si>
  <si>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</si>
  <si>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</si>
  <si>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</si>
  <si>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</si>
  <si>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</si>
  <si>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</si>
  <si>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</si>
  <si>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</si>
  <si>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</si>
  <si>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</si>
  <si>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</si>
  <si>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</si>
  <si>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</si>
  <si>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</si>
  <si>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</si>
  <si>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</si>
  <si>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</si>
  <si>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</si>
  <si>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</si>
  <si>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</si>
  <si>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</si>
  <si>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</si>
  <si>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</si>
  <si>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</si>
  <si>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</si>
  <si>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</si>
  <si>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</si>
  <si>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</si>
  <si>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</si>
  <si>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</si>
  <si>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</si>
  <si>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</si>
  <si>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</si>
  <si>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</si>
  <si>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</si>
  <si>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</si>
  <si>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</si>
  <si>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</si>
  <si>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</si>
  <si>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</si>
  <si>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</si>
  <si>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</si>
  <si>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</si>
  <si>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</si>
  <si>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</si>
  <si>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</si>
  <si>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</si>
  <si>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</si>
  <si>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</si>
  <si>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</si>
  <si>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</si>
  <si>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</si>
  <si>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</si>
  <si>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</si>
  <si>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</si>
  <si>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</si>
  <si>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</si>
  <si>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</si>
  <si>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</si>
  <si>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</si>
  <si>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</si>
  <si>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</si>
  <si>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</si>
  <si>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</si>
  <si>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</si>
  <si>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</si>
  <si>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</si>
  <si>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</si>
  <si>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</si>
  <si>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</si>
  <si>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</si>
  <si>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</si>
  <si>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</si>
  <si>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</si>
  <si>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</si>
  <si>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</si>
  <si>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</si>
  <si>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</si>
  <si>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</si>
  <si>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</si>
  <si>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</si>
  <si>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</si>
  <si>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</si>
  <si>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</si>
  <si>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</si>
  <si>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</si>
  <si>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</si>
  <si>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</si>
  <si>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</si>
  <si>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</si>
  <si>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</si>
  <si>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</si>
  <si>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</si>
  <si>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</si>
  <si>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</si>
  <si>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</si>
  <si>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</si>
  <si>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</si>
  <si>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</si>
  <si>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</si>
  <si>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</si>
  <si>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</si>
  <si>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</si>
  <si>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</si>
  <si>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</si>
  <si>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</si>
  <si>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</si>
  <si>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</si>
  <si>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</si>
  <si>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</si>
  <si>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</si>
  <si>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</si>
  <si>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</si>
  <si>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</si>
  <si>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</si>
  <si>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</si>
  <si>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</si>
  <si>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</si>
  <si>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</si>
  <si>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</si>
  <si>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</si>
  <si>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</si>
  <si>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</si>
  <si>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</si>
  <si>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</si>
  <si>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</si>
  <si>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</si>
  <si>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</si>
  <si>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</si>
  <si>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</si>
  <si>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</si>
  <si>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</si>
  <si>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</si>
  <si>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</si>
  <si>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</si>
  <si>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</si>
  <si>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</si>
  <si>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</si>
  <si>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</si>
  <si>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</si>
  <si>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</si>
  <si>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</si>
  <si>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</si>
  <si>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</si>
  <si>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</si>
  <si>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</si>
  <si>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</si>
  <si>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</si>
  <si>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</si>
  <si>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</si>
  <si>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</si>
  <si>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</si>
  <si>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</si>
  <si>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</si>
  <si>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</si>
  <si>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</si>
  <si>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</si>
  <si>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</si>
  <si>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</si>
  <si>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</si>
  <si>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</si>
  <si>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</si>
  <si>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</si>
  <si>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</si>
  <si>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</si>
  <si>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</si>
  <si>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</si>
  <si>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</si>
  <si>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</si>
  <si>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</si>
  <si>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</si>
  <si>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</si>
  <si>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</si>
  <si>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</si>
  <si>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</si>
  <si>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</si>
  <si>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</si>
  <si>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</si>
  <si>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</si>
  <si>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</si>
  <si>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</si>
  <si>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</si>
  <si>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</si>
  <si>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</si>
  <si>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</si>
  <si>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</si>
  <si>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</si>
  <si>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</si>
  <si>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</si>
  <si>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</si>
  <si>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</si>
  <si>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</si>
  <si>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</si>
  <si>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</si>
  <si>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</si>
  <si>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</si>
  <si>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</si>
  <si>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</si>
  <si>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</si>
  <si>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</si>
  <si>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</si>
  <si>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</si>
  <si>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</si>
  <si>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</si>
  <si>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</si>
  <si>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</si>
  <si>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</si>
  <si>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</si>
  <si>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</si>
  <si>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</si>
  <si>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</si>
  <si>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</si>
  <si>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</si>
  <si>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</si>
  <si>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</si>
  <si>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</si>
  <si>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</si>
  <si>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</si>
  <si>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</si>
  <si>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</si>
  <si>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</si>
  <si>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</si>
  <si>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</si>
  <si>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</si>
  <si>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</si>
  <si>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</si>
  <si>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</si>
  <si>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</si>
  <si>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</si>
  <si>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</si>
  <si>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</si>
  <si>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</si>
  <si>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</si>
  <si>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</si>
  <si>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</si>
  <si>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</si>
  <si>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</si>
  <si>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</si>
  <si>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</si>
  <si>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</si>
  <si>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</si>
  <si>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</si>
  <si>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</si>
  <si>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</si>
  <si>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</si>
  <si>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</si>
  <si>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</si>
  <si>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</si>
  <si>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</si>
  <si>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</si>
  <si>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</si>
  <si>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</si>
  <si>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</si>
  <si>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</si>
  <si>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</si>
  <si>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</si>
  <si>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</si>
  <si>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</si>
  <si>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</si>
  <si>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</si>
  <si>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</si>
  <si>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</si>
  <si>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</si>
  <si>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</si>
  <si>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</si>
  <si>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</si>
  <si>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</si>
  <si>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</si>
  <si>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</si>
  <si>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</si>
  <si>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</si>
  <si>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</si>
  <si>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</si>
  <si>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</si>
  <si>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</si>
  <si>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</si>
  <si>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</si>
  <si>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</si>
  <si>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</si>
  <si>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</si>
  <si>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</si>
  <si>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</si>
  <si>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</si>
  <si>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</si>
  <si>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</si>
  <si>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</si>
  <si>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</si>
  <si>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</si>
  <si>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</si>
  <si>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</si>
  <si>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</si>
  <si>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</si>
  <si>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</si>
  <si>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</si>
  <si>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</si>
  <si>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</si>
  <si>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</si>
  <si>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</si>
  <si>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</si>
  <si>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</si>
  <si>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</si>
  <si>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</si>
  <si>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</si>
  <si>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</si>
  <si>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</si>
  <si>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</si>
  <si>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</si>
  <si>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</si>
  <si>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</si>
  <si>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</si>
  <si>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</si>
  <si>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</si>
  <si>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</si>
  <si>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</si>
  <si>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</si>
  <si>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</si>
  <si>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</si>
  <si>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</si>
  <si>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</si>
  <si>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</si>
  <si>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</si>
  <si>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</si>
  <si>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</si>
  <si>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</si>
  <si>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</si>
  <si>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</si>
  <si>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</si>
  <si>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</si>
  <si>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</si>
  <si>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</si>
  <si>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</si>
  <si>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</si>
  <si>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</si>
  <si>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</si>
  <si>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</si>
  <si>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</si>
  <si>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</si>
  <si>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</si>
  <si>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</si>
  <si>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</si>
  <si>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</si>
  <si>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</si>
  <si>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</si>
  <si>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</si>
  <si>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</si>
  <si>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</si>
  <si>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</si>
  <si>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</si>
  <si>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</si>
  <si>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</si>
  <si>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</si>
  <si>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</si>
  <si>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</si>
  <si>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</si>
  <si>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</si>
  <si>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</si>
  <si>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</si>
  <si>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</si>
  <si>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</si>
  <si>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</si>
  <si>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</si>
  <si>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</si>
  <si>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</si>
  <si>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</si>
  <si>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</si>
  <si>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</si>
  <si>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</si>
  <si>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</si>
  <si>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</si>
  <si>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</si>
  <si>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</si>
  <si>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</si>
  <si>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</si>
  <si>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</si>
  <si>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</si>
  <si>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</si>
  <si>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</si>
  <si>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</si>
  <si>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</si>
  <si>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</si>
  <si>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</si>
  <si>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</si>
  <si>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</si>
  <si>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</si>
  <si>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</si>
  <si>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</si>
  <si>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</si>
  <si>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</si>
  <si>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</si>
  <si>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</si>
  <si>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</si>
  <si>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</si>
  <si>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</si>
  <si>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</si>
  <si>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</si>
  <si>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</si>
  <si>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</si>
  <si>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</si>
  <si>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</si>
  <si>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</si>
  <si>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</si>
  <si>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</si>
  <si>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</si>
  <si>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</si>
  <si>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</si>
  <si>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</si>
  <si>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</si>
  <si>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</si>
  <si>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</si>
  <si>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</si>
  <si>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</si>
  <si>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</si>
  <si>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</si>
  <si>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</si>
  <si>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</si>
  <si>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</si>
  <si>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</si>
  <si>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</si>
  <si>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</si>
  <si>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</si>
  <si>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</si>
  <si>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</si>
  <si>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</si>
  <si>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</si>
  <si>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</si>
  <si>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</si>
  <si>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</si>
  <si>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</si>
  <si>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</si>
  <si>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</si>
  <si>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</si>
  <si>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</si>
  <si>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</si>
  <si>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</si>
  <si>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</si>
  <si>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</si>
  <si>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</si>
  <si>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</si>
  <si>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</si>
  <si>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</si>
  <si>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</si>
  <si>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</si>
  <si>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</si>
  <si>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</si>
  <si>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</si>
  <si>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</si>
  <si>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</si>
  <si>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</si>
  <si>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</si>
  <si>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</si>
  <si>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</si>
  <si>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</si>
  <si>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</si>
  <si>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</si>
  <si>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</si>
  <si>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</si>
  <si>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</si>
  <si>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</si>
  <si>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</si>
  <si>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</si>
  <si>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</si>
  <si>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</si>
  <si>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</si>
  <si>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</si>
  <si>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</si>
  <si>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</si>
  <si>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</si>
  <si>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</si>
  <si>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</si>
  <si>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</si>
  <si>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</si>
  <si>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</si>
  <si>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</si>
  <si>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</si>
  <si>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</si>
  <si>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</si>
  <si>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</si>
  <si>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</si>
  <si>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</si>
  <si>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</si>
  <si>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</si>
  <si>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</si>
  <si>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</si>
  <si>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</si>
  <si>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</si>
  <si>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</si>
  <si>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</si>
  <si>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</si>
  <si>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</si>
  <si>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</si>
  <si>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</si>
  <si>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</si>
  <si>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</si>
  <si>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</si>
  <si>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</si>
  <si>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</si>
  <si>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</si>
  <si>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</si>
  <si>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</si>
  <si>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</si>
  <si>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</si>
  <si>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</si>
  <si>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</si>
  <si>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</si>
  <si>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</si>
  <si>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</si>
  <si>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</si>
  <si>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</si>
  <si>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</si>
  <si>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</si>
  <si>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</si>
  <si>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</si>
  <si>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</si>
  <si>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</si>
  <si>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</si>
  <si>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</si>
  <si>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</si>
  <si>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</si>
  <si>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</si>
  <si>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</si>
  <si>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</si>
  <si>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</si>
  <si>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</si>
  <si>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</si>
  <si>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</si>
  <si>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</si>
  <si>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</si>
  <si>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</si>
  <si>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</si>
  <si>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</si>
  <si>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</si>
  <si>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</si>
  <si>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</si>
  <si>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</si>
  <si>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</si>
  <si>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</si>
  <si>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</si>
  <si>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</si>
  <si>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</si>
  <si>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</si>
  <si>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</si>
  <si>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</si>
  <si>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</si>
  <si>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</si>
  <si>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</si>
  <si>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</si>
  <si>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</si>
  <si>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</si>
  <si>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</si>
  <si>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</si>
  <si>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</si>
  <si>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</si>
  <si>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</si>
  <si>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</si>
  <si>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</si>
  <si>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</si>
  <si>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</si>
  <si>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</si>
  <si>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</si>
  <si>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</si>
  <si>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</si>
  <si>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</si>
  <si>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</si>
  <si>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</si>
  <si>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</si>
  <si>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</si>
  <si>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</si>
  <si>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</si>
  <si>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</si>
  <si>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</si>
  <si>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</si>
  <si>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</si>
  <si>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</si>
  <si>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</si>
  <si>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</si>
  <si>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</si>
  <si>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</si>
  <si>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</si>
  <si>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</si>
  <si>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</si>
  <si>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</si>
  <si>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</si>
  <si>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</si>
  <si>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</si>
  <si>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</si>
  <si>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</si>
  <si>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</si>
  <si>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</si>
  <si>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</si>
  <si>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</si>
  <si>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</si>
  <si>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</si>
  <si>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</si>
  <si>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</si>
  <si>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</si>
  <si>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</si>
  <si>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</si>
  <si>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</si>
  <si>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</si>
  <si>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</si>
  <si>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</si>
  <si>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</si>
  <si>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</si>
  <si>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</si>
  <si>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</si>
  <si>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</si>
  <si>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</si>
  <si>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</si>
  <si>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</si>
  <si>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</si>
  <si>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</si>
  <si>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</si>
  <si>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</si>
  <si>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</si>
  <si>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</si>
  <si>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</si>
  <si>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</si>
  <si>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</si>
  <si>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</si>
  <si>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</si>
  <si>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</si>
  <si>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</si>
  <si>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</si>
  <si>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</si>
  <si>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</si>
  <si>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</si>
  <si>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</si>
  <si>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</si>
  <si>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</si>
  <si>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</si>
  <si>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</si>
  <si>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</si>
  <si>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</si>
  <si>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</si>
  <si>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</si>
  <si>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</si>
  <si>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</si>
  <si>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</si>
  <si>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</si>
  <si>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</si>
  <si>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</si>
  <si>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</si>
  <si>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</si>
  <si>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</si>
  <si>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</si>
  <si>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</si>
  <si>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</si>
  <si>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</si>
  <si>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</si>
  <si>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</si>
  <si>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</si>
  <si>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</si>
  <si>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</si>
  <si>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</si>
  <si>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</si>
  <si>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</si>
  <si>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</si>
  <si>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</si>
  <si>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</si>
  <si>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</si>
  <si>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</si>
  <si>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</si>
  <si>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</si>
  <si>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</si>
  <si>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</si>
  <si>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</si>
  <si>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</si>
  <si>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</si>
  <si>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</si>
  <si>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</si>
  <si>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</si>
  <si>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</si>
  <si>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</si>
  <si>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</si>
  <si>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</si>
  <si>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</si>
  <si>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</si>
  <si>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</si>
  <si>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</si>
  <si>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</si>
  <si>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</si>
  <si>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</si>
  <si>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</si>
  <si>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</si>
  <si>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</si>
  <si>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</si>
  <si>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</si>
  <si>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</si>
  <si>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</si>
  <si>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</si>
  <si>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</si>
  <si>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</si>
  <si>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</si>
  <si>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</si>
  <si>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</si>
  <si>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</si>
  <si>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</si>
  <si>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</si>
  <si>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</si>
  <si>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</si>
  <si>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</si>
  <si>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</si>
  <si>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</si>
  <si>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</si>
  <si>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</si>
  <si>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</si>
  <si>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</si>
  <si>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</si>
  <si>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</si>
  <si>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</si>
  <si>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</si>
  <si>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</si>
  <si>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</si>
  <si>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</si>
  <si>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</si>
  <si>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</si>
  <si>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</si>
  <si>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</si>
  <si>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</si>
  <si>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</si>
  <si>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</si>
  <si>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</si>
  <si>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</si>
  <si>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</si>
  <si>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</si>
  <si>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</si>
  <si>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</si>
  <si>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</si>
  <si>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</si>
  <si>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</si>
  <si>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</si>
  <si>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</si>
  <si>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</si>
  <si>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</si>
  <si>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</si>
  <si>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</si>
  <si>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</si>
  <si>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</si>
  <si>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</si>
  <si>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</si>
  <si>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</si>
  <si>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</si>
  <si>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</si>
  <si>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</si>
  <si>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</si>
  <si>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</si>
  <si>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</si>
  <si>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</si>
  <si>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</si>
  <si>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</si>
  <si>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</si>
  <si>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</si>
  <si>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</si>
  <si>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</si>
  <si>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</si>
  <si>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</si>
  <si>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</si>
  <si>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</si>
  <si>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</si>
  <si>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</si>
  <si>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</si>
  <si>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</si>
  <si>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</si>
  <si>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</si>
  <si>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</si>
  <si>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</si>
  <si>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</si>
  <si>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</si>
  <si>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</si>
  <si>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</si>
  <si>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</si>
  <si>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</si>
  <si>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</si>
  <si>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</si>
  <si>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</si>
  <si>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</si>
  <si>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</si>
  <si>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</si>
  <si>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</si>
  <si>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</si>
  <si>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</si>
  <si>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</si>
  <si>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</si>
  <si>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</si>
  <si>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</si>
  <si>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</si>
  <si>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</si>
  <si>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</si>
  <si>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</si>
  <si>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</si>
  <si>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</si>
  <si>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</si>
  <si>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</si>
  <si>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</si>
  <si>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</si>
  <si>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</si>
  <si>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</si>
  <si>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</si>
  <si>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</si>
  <si>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</si>
  <si>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</si>
  <si>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</si>
  <si>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</si>
  <si>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</si>
  <si>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</si>
  <si>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</si>
  <si>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</si>
  <si>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</si>
  <si>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</si>
  <si>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</si>
  <si>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</si>
  <si>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</si>
  <si>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</si>
  <si>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</si>
  <si>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</si>
  <si>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</si>
  <si>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</si>
  <si>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</si>
  <si>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</si>
  <si>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</si>
  <si>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</si>
  <si>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</si>
  <si>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</si>
  <si>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</si>
  <si>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</si>
  <si>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</si>
  <si>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</si>
  <si>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</si>
  <si>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</si>
  <si>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</si>
  <si>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</si>
  <si>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</si>
  <si>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</si>
  <si>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</si>
  <si>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</si>
  <si>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</si>
  <si>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</si>
  <si>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</si>
  <si>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</si>
  <si>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</si>
  <si>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</si>
  <si>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</si>
  <si>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</si>
  <si>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</si>
  <si>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</si>
  <si>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</si>
  <si>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</si>
  <si>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</si>
  <si>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</si>
  <si>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</si>
  <si>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</si>
  <si>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</si>
  <si>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</si>
  <si>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</si>
  <si>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</si>
  <si>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</si>
  <si>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</si>
  <si>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</si>
  <si>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</si>
  <si>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</si>
  <si>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</si>
  <si>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</si>
  <si>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</si>
  <si>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</si>
  <si>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</si>
  <si>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</si>
  <si>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</si>
  <si>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</si>
  <si>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</si>
  <si>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</si>
  <si>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</si>
  <si>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</si>
  <si>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</si>
  <si>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</si>
  <si>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</si>
  <si>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</si>
  <si>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</si>
  <si>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</si>
  <si>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</si>
  <si>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</si>
  <si>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</si>
  <si>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</si>
  <si>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</si>
  <si>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</si>
  <si>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</si>
  <si>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</si>
  <si>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</si>
  <si>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</si>
  <si>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</si>
  <si>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</si>
  <si>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</si>
  <si>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</si>
  <si>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</si>
  <si>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</si>
  <si>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</si>
  <si>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</si>
  <si>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</si>
  <si>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</si>
  <si>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</si>
  <si>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</si>
  <si>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</si>
  <si>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</si>
  <si>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</si>
  <si>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</si>
  <si>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</si>
  <si>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</si>
  <si>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</si>
  <si>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</si>
  <si>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</si>
  <si>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</si>
  <si>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</si>
  <si>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</si>
  <si>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</si>
  <si>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</si>
  <si>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</si>
  <si>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</si>
  <si>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</si>
  <si>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</si>
  <si>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</si>
  <si>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</si>
  <si>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</si>
  <si>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</si>
  <si>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</si>
  <si>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</si>
  <si>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</si>
  <si>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</si>
  <si>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</si>
  <si>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</si>
  <si>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</si>
  <si>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</si>
  <si>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</si>
  <si>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</si>
  <si>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</si>
  <si>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</si>
  <si>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</si>
  <si>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</si>
  <si>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</si>
  <si>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</si>
  <si>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</si>
  <si>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</si>
  <si>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</si>
  <si>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</si>
  <si>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</si>
  <si>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</si>
  <si>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</si>
  <si>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</si>
  <si>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</si>
  <si>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</si>
  <si>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</si>
  <si>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</si>
  <si>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</si>
  <si>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</si>
  <si>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</si>
  <si>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</si>
  <si>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</si>
  <si>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</si>
  <si>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</si>
  <si>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</si>
  <si>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</si>
  <si>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</si>
  <si>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</si>
  <si>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</si>
  <si>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</si>
  <si>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</si>
  <si>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</si>
  <si>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</si>
  <si>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</si>
  <si>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</si>
  <si>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</si>
  <si>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</si>
  <si>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</si>
  <si>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</si>
  <si>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</si>
  <si>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</si>
  <si>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</si>
  <si>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</si>
  <si>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</si>
  <si>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</si>
  <si>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</si>
  <si>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</si>
  <si>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</si>
  <si>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</si>
  <si>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</si>
  <si>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</si>
  <si>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</si>
  <si>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</si>
  <si>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</si>
  <si>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</si>
  <si>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</si>
  <si>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</si>
  <si>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</si>
  <si>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</si>
  <si>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</si>
  <si>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</si>
  <si>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</si>
  <si>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</si>
  <si>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</si>
  <si>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</si>
  <si>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</si>
  <si>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</si>
  <si>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</si>
  <si>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</si>
  <si>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</si>
  <si>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</si>
  <si>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</si>
  <si>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</si>
  <si>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</si>
  <si>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</si>
  <si>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</si>
  <si>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</si>
  <si>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</si>
  <si>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</si>
  <si>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</si>
  <si>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</si>
  <si>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</si>
  <si>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</si>
  <si>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</si>
  <si>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</si>
  <si>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</si>
  <si>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</si>
  <si>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</si>
  <si>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</si>
  <si>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</si>
  <si>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</si>
  <si>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</si>
  <si>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</si>
  <si>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</si>
  <si>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</si>
  <si>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</si>
  <si>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</si>
  <si>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</si>
  <si>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</si>
  <si>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</si>
  <si>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</si>
  <si>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</si>
  <si>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</si>
  <si>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</si>
  <si>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</si>
  <si>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</si>
  <si>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</si>
  <si>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</si>
  <si>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</si>
  <si>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</si>
  <si>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</si>
  <si>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</si>
  <si>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</si>
  <si>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</si>
  <si>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</si>
  <si>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</si>
  <si>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</si>
  <si>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</si>
  <si>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</si>
  <si>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</si>
  <si>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</si>
  <si>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</si>
  <si>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</si>
  <si>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</si>
  <si>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</si>
  <si>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</si>
  <si>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</si>
  <si>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</si>
  <si>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</si>
  <si>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</si>
  <si>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</si>
  <si>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</si>
  <si>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</si>
  <si>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</si>
  <si>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</si>
  <si>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</si>
  <si>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</si>
  <si>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</si>
  <si>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</si>
  <si>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</si>
  <si>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</si>
  <si>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</si>
  <si>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</si>
  <si>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</si>
  <si>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</si>
  <si>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</si>
  <si>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</si>
  <si>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</si>
  <si>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</si>
  <si>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</si>
  <si>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</si>
  <si>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</si>
  <si>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</si>
  <si>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</si>
  <si>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</si>
  <si>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</si>
  <si>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</si>
  <si>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</si>
  <si>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</si>
  <si>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</si>
  <si>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</si>
  <si>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</si>
  <si>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</si>
  <si>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</si>
  <si>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</si>
  <si>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</si>
  <si>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</si>
  <si>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</si>
  <si>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</si>
  <si>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</si>
  <si>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</si>
  <si>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</si>
  <si>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</si>
  <si>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</si>
  <si>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</si>
  <si>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</si>
  <si>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</si>
  <si>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</si>
  <si>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</si>
  <si>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</si>
  <si>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</si>
  <si>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</si>
  <si>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</si>
  <si>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</si>
  <si>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</si>
  <si>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</si>
  <si>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</si>
  <si>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</si>
  <si>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</si>
  <si>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</si>
  <si>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</si>
  <si>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</si>
  <si>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</si>
  <si>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</si>
  <si>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</si>
  <si>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</si>
  <si>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</si>
  <si>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</si>
  <si>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</si>
  <si>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</si>
  <si>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</si>
  <si>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</si>
  <si>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</si>
  <si>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</si>
  <si>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</si>
  <si>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</si>
  <si>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</si>
  <si>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</si>
  <si>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</si>
  <si>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</si>
  <si>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</si>
  <si>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</si>
  <si>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</si>
  <si>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</si>
  <si>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</si>
  <si>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</si>
  <si>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</si>
  <si>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</si>
  <si>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</si>
  <si>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</si>
  <si>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</si>
  <si>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</si>
  <si>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</si>
  <si>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</si>
  <si>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</si>
  <si>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</si>
  <si>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</si>
  <si>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</si>
  <si>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</si>
  <si>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</si>
  <si>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</si>
  <si>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</si>
  <si>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</si>
  <si>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</si>
  <si>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</si>
  <si>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</si>
  <si>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</si>
  <si>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</si>
  <si>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</si>
  <si>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</si>
  <si>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</si>
  <si>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</si>
  <si>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</si>
  <si>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</si>
  <si>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</si>
  <si>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</si>
  <si>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</si>
  <si>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</si>
  <si>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</si>
  <si>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</si>
  <si>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</si>
  <si>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</si>
  <si>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</si>
  <si>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</si>
  <si>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</si>
  <si>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</si>
  <si>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</si>
  <si>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</si>
  <si>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</si>
  <si>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</si>
  <si>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</si>
  <si>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</si>
  <si>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</si>
  <si>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</si>
  <si>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</si>
  <si>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</si>
  <si>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</si>
  <si>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</si>
  <si>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</si>
  <si>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</si>
  <si>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</si>
  <si>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</si>
  <si>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</si>
  <si>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</si>
  <si>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</si>
  <si>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</si>
  <si>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</si>
  <si>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</si>
  <si>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</si>
  <si>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</si>
  <si>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</si>
  <si>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</si>
  <si>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</si>
  <si>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</si>
  <si>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</si>
  <si>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</si>
  <si>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</si>
  <si>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</si>
  <si>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</si>
  <si>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</si>
  <si>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</si>
  <si>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</si>
  <si>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</si>
  <si>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</si>
  <si>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</si>
  <si>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</si>
  <si>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</si>
  <si>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</si>
  <si>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</si>
  <si>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</si>
  <si>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</si>
  <si>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</si>
  <si>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</si>
  <si>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</si>
  <si>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</si>
  <si>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</si>
  <si>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</si>
  <si>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</si>
  <si>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</si>
  <si>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</si>
  <si>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</si>
  <si>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</si>
  <si>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</si>
  <si>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</si>
  <si>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</si>
  <si>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</si>
  <si>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</si>
  <si>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</si>
  <si>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</si>
  <si>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</si>
  <si>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</si>
  <si>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</si>
  <si>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</si>
  <si>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</si>
  <si>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</si>
  <si>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</si>
  <si>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</si>
  <si>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</si>
  <si>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</si>
  <si>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</si>
  <si>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</si>
  <si>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</si>
  <si>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</si>
  <si>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</si>
  <si>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</si>
  <si>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</si>
  <si>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</si>
  <si>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</si>
  <si>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</si>
  <si>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</si>
  <si>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</si>
  <si>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</si>
  <si>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</si>
  <si>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</si>
  <si>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</si>
  <si>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</si>
  <si>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</si>
  <si>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</si>
  <si>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</si>
  <si>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</si>
  <si>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</si>
  <si>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</si>
  <si>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</si>
  <si>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</si>
  <si>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</si>
  <si>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</si>
  <si>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</si>
  <si>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</si>
  <si>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</si>
  <si>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</si>
  <si>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</si>
  <si>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</si>
  <si>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</si>
  <si>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</si>
  <si>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</si>
  <si>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</si>
  <si>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</si>
  <si>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</si>
  <si>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</si>
  <si>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</si>
  <si>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</si>
  <si>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</si>
  <si>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</si>
  <si>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</si>
  <si>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</si>
  <si>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</si>
  <si>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</si>
  <si>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</si>
  <si>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</si>
  <si>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</si>
  <si>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</si>
  <si>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</si>
  <si>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</si>
  <si>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</si>
  <si>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</si>
  <si>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</si>
  <si>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</si>
  <si>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</si>
  <si>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</si>
  <si>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</si>
  <si>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</si>
  <si>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</si>
  <si>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</si>
  <si>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</si>
  <si>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</si>
  <si>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</si>
  <si>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</si>
  <si>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</si>
  <si>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</si>
  <si>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</si>
  <si>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</si>
  <si>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</si>
  <si>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</si>
  <si>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</si>
  <si>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</si>
  <si>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</si>
  <si>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</si>
  <si>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</si>
  <si>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</si>
  <si>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</si>
  <si>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</si>
  <si>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</si>
  <si>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</si>
  <si>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</si>
  <si>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</si>
  <si>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</si>
  <si>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</si>
  <si>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</si>
  <si>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</si>
  <si>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</si>
  <si>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</si>
  <si>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</si>
  <si>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</si>
  <si>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</si>
  <si>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</si>
  <si>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</si>
  <si>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</si>
  <si>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</si>
  <si>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</si>
  <si>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</si>
  <si>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</si>
  <si>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</si>
  <si>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</si>
  <si>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</si>
  <si>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</si>
  <si>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</si>
  <si>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</si>
  <si>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</si>
  <si>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</si>
  <si>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</si>
  <si>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</si>
  <si>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</si>
  <si>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</si>
  <si>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</si>
  <si>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</si>
  <si>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</si>
  <si>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</si>
  <si>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</si>
  <si>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</si>
  <si>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</si>
  <si>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</si>
  <si>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</si>
  <si>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</si>
  <si>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</si>
  <si>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</si>
  <si>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</si>
  <si>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</si>
  <si>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</si>
  <si>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</si>
  <si>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</si>
  <si>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</si>
  <si>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</si>
  <si>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</si>
  <si>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</si>
  <si>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</si>
  <si>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</si>
  <si>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</si>
  <si>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</si>
  <si>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</si>
  <si>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</si>
  <si>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</si>
  <si>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</si>
  <si>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</si>
  <si>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</si>
  <si>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</si>
  <si>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</si>
  <si>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</si>
  <si>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</si>
  <si>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</si>
  <si>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</si>
  <si>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</si>
  <si>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</si>
  <si>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</si>
  <si>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</si>
  <si>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</si>
  <si>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</si>
  <si>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</si>
  <si>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</si>
  <si>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</si>
  <si>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</si>
  <si>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</si>
  <si>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</si>
  <si>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</si>
  <si>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</si>
  <si>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</si>
  <si>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</si>
  <si>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</si>
  <si>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</si>
  <si>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</si>
  <si>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</si>
  <si>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</si>
  <si>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</si>
  <si>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</si>
  <si>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</si>
  <si>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</si>
  <si>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</si>
  <si>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</si>
  <si>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</si>
  <si>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</si>
  <si>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</si>
  <si>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</si>
  <si>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</si>
  <si>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</si>
  <si>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</si>
  <si>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</si>
  <si>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</si>
  <si>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</si>
  <si>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</si>
  <si>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</si>
  <si>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</si>
  <si>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</si>
  <si>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</si>
  <si>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</si>
  <si>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</si>
  <si>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</si>
  <si>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</si>
  <si>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</si>
  <si>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</si>
  <si>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</si>
  <si>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</si>
  <si>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</si>
  <si>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</si>
  <si>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</si>
  <si>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</si>
  <si>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</si>
  <si>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</si>
  <si>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</si>
  <si>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</si>
  <si>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</si>
  <si>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</si>
  <si>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</si>
  <si>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</si>
  <si>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</si>
  <si>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</si>
  <si>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</si>
  <si>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</si>
  <si>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</si>
  <si>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</si>
  <si>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</si>
  <si>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</si>
  <si>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</si>
  <si>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</si>
  <si>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</si>
  <si>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</si>
  <si>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</si>
  <si>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</si>
  <si>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</si>
  <si>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</si>
  <si>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</si>
  <si>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</si>
  <si>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</si>
  <si>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</si>
  <si>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</si>
  <si>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</si>
  <si>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</si>
  <si>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</si>
  <si>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</si>
  <si>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</si>
  <si>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</si>
  <si>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</si>
  <si>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</si>
  <si>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</si>
  <si>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</si>
  <si>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</si>
  <si>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</si>
  <si>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</si>
  <si>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</si>
  <si>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</si>
  <si>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</si>
  <si>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</si>
  <si>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</si>
  <si>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</si>
  <si>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</si>
  <si>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</si>
  <si>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</si>
  <si>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</si>
  <si>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</si>
  <si>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</si>
  <si>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</si>
  <si>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</si>
  <si>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</si>
  <si>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</si>
  <si>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</si>
  <si>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</si>
  <si>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</si>
  <si>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</si>
  <si>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</si>
  <si>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</si>
  <si>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</si>
  <si>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</si>
  <si>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</si>
  <si>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</si>
  <si>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</si>
  <si>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</si>
  <si>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</si>
  <si>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</si>
  <si>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</si>
  <si>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</si>
  <si>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</si>
  <si>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</si>
  <si>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</si>
  <si>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</si>
  <si>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</si>
  <si>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</si>
  <si>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</si>
  <si>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</si>
  <si>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</si>
  <si>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</si>
  <si>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</si>
  <si>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</si>
  <si>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</si>
  <si>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</si>
  <si>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</si>
  <si>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</si>
  <si>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</si>
  <si>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</si>
  <si>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</si>
  <si>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</si>
  <si>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</si>
  <si>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</si>
  <si>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</si>
  <si>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</si>
  <si>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</si>
  <si>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</si>
  <si>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</si>
  <si>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</si>
  <si>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</si>
  <si>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</si>
  <si>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</si>
  <si>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</si>
  <si>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</si>
  <si>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</si>
  <si>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</si>
  <si>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</si>
  <si>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</si>
  <si>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</si>
  <si>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</si>
  <si>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</si>
  <si>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</si>
  <si>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</si>
  <si>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</si>
  <si>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</si>
  <si>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</si>
  <si>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</si>
  <si>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</si>
  <si>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</si>
  <si>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</si>
  <si>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</si>
  <si>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</si>
  <si>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</si>
  <si>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</si>
  <si>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</si>
  <si>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</si>
  <si>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</si>
  <si>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</si>
  <si>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</si>
  <si>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</si>
  <si>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</si>
  <si>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</si>
  <si>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</si>
  <si>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</si>
  <si>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</si>
  <si>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</si>
  <si>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</si>
  <si>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</si>
  <si>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</si>
  <si>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</si>
  <si>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</si>
  <si>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</si>
  <si>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</si>
  <si>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</si>
  <si>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</si>
  <si>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</si>
  <si>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</si>
  <si>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</si>
  <si>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</si>
  <si>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</si>
  <si>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</si>
  <si>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</si>
  <si>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</si>
  <si>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</si>
  <si>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</si>
  <si>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</si>
  <si>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</si>
  <si>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</si>
  <si>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</si>
  <si>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</si>
  <si>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</si>
  <si>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</si>
  <si>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</si>
  <si>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</si>
  <si>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</si>
  <si>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</si>
  <si>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</si>
  <si>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</si>
  <si>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</si>
  <si>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</si>
  <si>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</si>
  <si>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</si>
  <si>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</si>
  <si>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</si>
  <si>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</si>
  <si>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</si>
  <si>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</si>
  <si>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</si>
  <si>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</si>
  <si>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</si>
  <si>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</si>
  <si>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</si>
  <si>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</si>
  <si>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</si>
  <si>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</si>
  <si>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</si>
  <si>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</si>
  <si>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</si>
  <si>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</si>
  <si>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</si>
  <si>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</si>
  <si>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</si>
  <si>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</si>
  <si>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</si>
  <si>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</si>
  <si>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</si>
  <si>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</si>
  <si>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</si>
  <si>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</si>
  <si>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</si>
  <si>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</si>
  <si>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</si>
  <si>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</si>
  <si>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</si>
  <si>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</si>
  <si>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</si>
  <si>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</si>
  <si>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</si>
  <si>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</si>
  <si>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</si>
  <si>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</si>
  <si>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</si>
  <si>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</si>
  <si>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</si>
  <si>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</si>
  <si>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</si>
  <si>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</si>
  <si>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</si>
  <si>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</si>
  <si>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</si>
  <si>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</si>
  <si>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</si>
  <si>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</si>
  <si>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</si>
  <si>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</si>
  <si>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</si>
  <si>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</si>
  <si>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</si>
  <si>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</si>
  <si>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</si>
  <si>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</si>
  <si>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</si>
  <si>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</si>
  <si>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</si>
  <si>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</si>
  <si>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</si>
  <si>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</si>
  <si>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</si>
  <si>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</si>
  <si>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</si>
  <si>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</si>
  <si>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</si>
  <si>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</si>
  <si>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</si>
  <si>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</si>
  <si>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</si>
  <si>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</si>
  <si>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</si>
  <si>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</si>
  <si>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</si>
  <si>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</si>
  <si>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</si>
  <si>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</si>
  <si>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</si>
  <si>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</si>
  <si>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</si>
  <si>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</si>
  <si>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</si>
  <si>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</si>
  <si>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</si>
  <si>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</si>
  <si>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</si>
  <si>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</si>
  <si>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</si>
  <si>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</si>
  <si>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</si>
  <si>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</si>
  <si>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</si>
  <si>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</si>
  <si>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</si>
  <si>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</si>
  <si>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</si>
  <si>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</si>
  <si>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</si>
  <si>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</si>
  <si>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</si>
  <si>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</si>
  <si>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</si>
  <si>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</si>
  <si>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</si>
  <si>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</si>
  <si>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</si>
  <si>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</si>
  <si>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</si>
  <si>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</si>
  <si>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</si>
  <si>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</si>
  <si>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</si>
  <si>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</si>
  <si>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</si>
  <si>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</si>
  <si>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</si>
  <si>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</si>
  <si>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</si>
  <si>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</si>
  <si>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</si>
  <si>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</si>
  <si>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</si>
  <si>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</si>
  <si>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</si>
  <si>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</si>
  <si>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</si>
  <si>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</si>
  <si>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</si>
  <si>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</si>
  <si>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</si>
  <si>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</si>
  <si>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</si>
  <si>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</si>
  <si>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</si>
  <si>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</si>
  <si>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</si>
  <si>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</si>
  <si>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</si>
  <si>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</si>
  <si>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</si>
  <si>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</si>
  <si>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</si>
  <si>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</si>
  <si>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</si>
  <si>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</si>
  <si>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</si>
  <si>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</si>
  <si>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</si>
  <si>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</si>
  <si>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</si>
  <si>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</si>
  <si>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</si>
  <si>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</si>
  <si>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</si>
  <si>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</si>
  <si>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</si>
  <si>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</si>
  <si>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</si>
  <si>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</si>
  <si>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</si>
  <si>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</si>
  <si>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</si>
  <si>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</si>
  <si>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</si>
  <si>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</si>
  <si>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</si>
  <si>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</si>
  <si>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</si>
  <si>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</si>
  <si>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</si>
  <si>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</si>
  <si>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</si>
  <si>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</si>
  <si>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</si>
  <si>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</si>
  <si>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</si>
  <si>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</si>
  <si>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</si>
  <si>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</si>
  <si>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</si>
  <si>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</si>
  <si>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</si>
  <si>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</si>
  <si>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</si>
  <si>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</si>
  <si>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</si>
  <si>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</si>
  <si>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</si>
  <si>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</si>
  <si>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</si>
  <si>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</si>
  <si>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</si>
  <si>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</si>
  <si>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</si>
  <si>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</si>
  <si>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</si>
  <si>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</si>
  <si>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</si>
  <si>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</si>
  <si>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</si>
  <si>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</si>
  <si>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</si>
  <si>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</si>
  <si>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</si>
  <si>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</si>
  <si>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</si>
  <si>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</si>
  <si>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</si>
  <si>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</si>
  <si>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</si>
  <si>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</si>
  <si>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</si>
  <si>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</si>
  <si>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</si>
  <si>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</si>
  <si>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</si>
  <si>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</si>
  <si>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</si>
  <si>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</si>
  <si>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</si>
  <si>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</si>
  <si>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</si>
  <si>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</si>
  <si>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</si>
  <si>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</si>
  <si>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</si>
  <si>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</si>
  <si>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</si>
  <si>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</si>
  <si>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</si>
  <si>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</si>
  <si>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</si>
  <si>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</si>
  <si>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</si>
  <si>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</si>
  <si>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</si>
  <si>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</si>
  <si>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</si>
  <si>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</si>
  <si>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</si>
  <si>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</si>
  <si>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</si>
  <si>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</si>
  <si>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</si>
  <si>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</si>
  <si>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</si>
  <si>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</si>
  <si>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</si>
  <si>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</si>
  <si>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</si>
  <si>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</si>
  <si>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</si>
  <si>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</si>
  <si>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</si>
  <si>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</si>
  <si>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</si>
  <si>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</si>
  <si>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</si>
  <si>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</si>
  <si>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</si>
  <si>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</si>
  <si>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</si>
  <si>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</si>
  <si>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</si>
  <si>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</si>
  <si>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</si>
  <si>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</si>
  <si>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</si>
  <si>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</si>
  <si>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</si>
  <si>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</si>
  <si>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</si>
  <si>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</si>
  <si>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</si>
  <si>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</si>
  <si>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</si>
  <si>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</si>
  <si>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</si>
  <si>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</si>
  <si>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</si>
  <si>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</si>
  <si>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</si>
  <si>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</si>
  <si>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</si>
  <si>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</si>
  <si>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</si>
  <si>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</si>
  <si>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</si>
  <si>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</si>
  <si>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</si>
  <si>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</si>
  <si>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</si>
  <si>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</si>
  <si>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</si>
  <si>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</si>
  <si>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</si>
  <si>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</si>
  <si>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</si>
  <si>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</si>
  <si>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</si>
  <si>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</si>
  <si>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</si>
  <si>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</si>
  <si>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</si>
  <si>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</si>
  <si>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</si>
  <si>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</si>
  <si>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</si>
  <si>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</si>
  <si>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</si>
  <si>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</si>
  <si>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</si>
  <si>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</si>
  <si>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</si>
  <si>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</si>
  <si>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</si>
  <si>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</si>
  <si>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</si>
  <si>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</si>
  <si>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</si>
  <si>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</si>
  <si>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</si>
  <si>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</si>
  <si>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</si>
  <si>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</si>
  <si>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</si>
  <si>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</si>
  <si>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</si>
  <si>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</si>
  <si>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</si>
  <si>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</si>
  <si>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</si>
  <si>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</si>
  <si>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</si>
  <si>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</si>
  <si>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</si>
  <si>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</si>
  <si>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</si>
  <si>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</si>
  <si>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</si>
  <si>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</si>
  <si>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</si>
  <si>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</si>
  <si>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</si>
  <si>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</si>
  <si>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</si>
  <si>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</si>
  <si>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</si>
  <si>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</si>
  <si>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</si>
  <si>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</si>
  <si>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</si>
  <si>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</si>
  <si>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</si>
  <si>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</si>
  <si>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</si>
  <si>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</si>
  <si>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</si>
  <si>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</si>
  <si>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</si>
  <si>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</si>
  <si>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</si>
  <si>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</si>
  <si>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</si>
  <si>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</si>
  <si>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</si>
  <si>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</si>
  <si>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</si>
  <si>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</si>
  <si>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</si>
  <si>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</si>
  <si>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</si>
  <si>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</si>
  <si>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</si>
  <si>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</si>
  <si>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</si>
  <si>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</si>
  <si>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</si>
  <si>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</si>
  <si>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</si>
  <si>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</si>
  <si>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</si>
  <si>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</si>
  <si>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</si>
  <si>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</si>
  <si>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</si>
  <si>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</si>
  <si>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</si>
  <si>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</si>
  <si>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</si>
  <si>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</si>
  <si>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</si>
  <si>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</si>
  <si>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</si>
  <si>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</si>
  <si>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</si>
  <si>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</si>
  <si>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</si>
  <si>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</si>
  <si>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</si>
  <si>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</si>
  <si>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</si>
  <si>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</si>
  <si>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</si>
  <si>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</si>
  <si>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</si>
  <si>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</si>
  <si>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</si>
  <si>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</si>
  <si>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</si>
  <si>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</si>
  <si>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</si>
  <si>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</si>
  <si>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</si>
  <si>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</si>
  <si>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</si>
  <si>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</si>
  <si>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</si>
  <si>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</si>
  <si>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</si>
  <si>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</si>
  <si>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</si>
  <si>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</si>
  <si>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</si>
  <si>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</si>
  <si>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</si>
  <si>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</si>
  <si>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</si>
  <si>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</si>
  <si>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</si>
  <si>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</si>
  <si>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</si>
  <si>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</si>
  <si>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</si>
  <si>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</si>
  <si>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</si>
  <si>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</si>
  <si>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</si>
  <si>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</si>
  <si>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</si>
  <si>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</si>
  <si>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</si>
  <si>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</si>
  <si>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</si>
  <si>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</si>
  <si>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</si>
  <si>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</si>
  <si>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</si>
  <si>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</si>
  <si>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</si>
  <si>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</si>
  <si>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</si>
  <si>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</si>
  <si>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</si>
  <si>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</si>
  <si>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</si>
  <si>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</si>
  <si>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</si>
  <si>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</si>
  <si>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</si>
  <si>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</si>
  <si>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</si>
  <si>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</si>
  <si>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</si>
  <si>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</si>
  <si>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</si>
  <si>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</si>
  <si>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</si>
  <si>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</si>
  <si>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</si>
  <si>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</si>
  <si>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</si>
  <si>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</si>
  <si>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</si>
  <si>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</si>
  <si>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</si>
  <si>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</si>
  <si>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</si>
  <si>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</si>
  <si>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</si>
  <si>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</si>
  <si>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</si>
  <si>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</si>
  <si>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</si>
  <si>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</si>
  <si>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</si>
  <si>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</si>
  <si>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</si>
  <si>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</si>
  <si>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</si>
  <si>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</si>
  <si>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</si>
  <si>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</si>
  <si>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</si>
  <si>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</si>
  <si>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</si>
  <si>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</si>
  <si>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</si>
  <si>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</si>
  <si>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</si>
  <si>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</si>
  <si>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</si>
  <si>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</si>
  <si>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</si>
  <si>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</si>
  <si>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</si>
  <si>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</si>
  <si>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</si>
  <si>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</si>
  <si>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</si>
  <si>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</si>
  <si>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</si>
  <si>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</si>
  <si>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</si>
  <si>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</si>
  <si>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</si>
  <si>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</si>
  <si>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</si>
  <si>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</si>
  <si>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</si>
  <si>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</si>
  <si>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</si>
  <si>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</si>
  <si>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</si>
  <si>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</si>
  <si>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</si>
  <si>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</si>
  <si>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</si>
  <si>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</si>
  <si>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</si>
  <si>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</si>
  <si>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</si>
  <si>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</si>
  <si>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</si>
  <si>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</si>
  <si>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</si>
  <si>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</si>
  <si>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</si>
  <si>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</si>
  <si>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</si>
  <si>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</si>
  <si>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</si>
  <si>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</si>
  <si>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</si>
  <si>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</si>
  <si>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</si>
  <si>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</si>
  <si>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</si>
  <si>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</si>
  <si>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</si>
  <si>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</si>
  <si>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</si>
  <si>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</si>
  <si>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</si>
  <si>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</si>
  <si>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</si>
  <si>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</si>
  <si>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</si>
  <si>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</si>
  <si>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</si>
  <si>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</si>
  <si>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</si>
  <si>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</si>
  <si>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</si>
  <si>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</si>
  <si>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</si>
  <si>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</si>
  <si>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</si>
  <si>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</si>
  <si>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</si>
  <si>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</si>
  <si>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</si>
  <si>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</si>
  <si>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</si>
  <si>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</si>
  <si>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</si>
  <si>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</si>
  <si>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</si>
  <si>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</si>
  <si>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</si>
  <si>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</si>
  <si>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</si>
  <si>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</si>
  <si>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</si>
  <si>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</si>
  <si>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</si>
  <si>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</si>
  <si>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</si>
  <si>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</si>
  <si>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</si>
  <si>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</si>
  <si>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</si>
  <si>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</si>
  <si>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</si>
  <si>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</si>
  <si>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</si>
  <si>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</si>
  <si>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</si>
  <si>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</si>
  <si>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</si>
  <si>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</si>
  <si>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</si>
  <si>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</si>
  <si>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</si>
  <si>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</si>
  <si>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</si>
  <si>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</si>
  <si>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</si>
  <si>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</si>
  <si>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</si>
  <si>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</si>
  <si>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</si>
  <si>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</si>
  <si>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</si>
  <si>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</si>
  <si>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</si>
  <si>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</si>
  <si>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</si>
  <si>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</si>
  <si>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</si>
  <si>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</si>
  <si>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</si>
  <si>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</si>
  <si>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</si>
  <si>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</si>
  <si>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</si>
  <si>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</si>
  <si>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</si>
  <si>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</si>
  <si>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</si>
  <si>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</si>
  <si>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</si>
  <si>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</si>
  <si>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</si>
  <si>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</si>
  <si>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</si>
  <si>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</si>
  <si>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</si>
  <si>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</si>
  <si>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</si>
  <si>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</si>
  <si>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</si>
  <si>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</si>
  <si>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</si>
  <si>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</si>
  <si>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</si>
  <si>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</si>
  <si>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</si>
  <si>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</si>
  <si>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</si>
  <si>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</si>
  <si>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</si>
  <si>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</si>
  <si>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</si>
  <si>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</si>
  <si>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</si>
  <si>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</si>
  <si>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</si>
  <si>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</si>
  <si>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</si>
  <si>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</si>
  <si>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</si>
  <si>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</si>
  <si>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</si>
  <si>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</si>
  <si>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</si>
  <si>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</si>
  <si>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</si>
  <si>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</si>
  <si>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</si>
  <si>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</si>
  <si>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</si>
  <si>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</si>
  <si>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</si>
  <si>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</si>
  <si>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</si>
  <si>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</si>
  <si>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</si>
  <si>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</si>
  <si>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</si>
  <si>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</si>
  <si>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</si>
  <si>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</si>
  <si>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</si>
  <si>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</si>
  <si>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</si>
  <si>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</si>
  <si>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</si>
  <si>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</si>
  <si>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</si>
  <si>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</si>
  <si>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</si>
  <si>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</si>
  <si>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</si>
  <si>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</si>
  <si>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</si>
  <si>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</si>
  <si>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</si>
  <si>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</si>
  <si>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</si>
  <si>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</si>
  <si>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</si>
  <si>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</si>
  <si>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</si>
  <si>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</si>
  <si>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</si>
  <si>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</si>
  <si>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</si>
  <si>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</si>
  <si>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</si>
  <si>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</si>
  <si>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</si>
  <si>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</si>
  <si>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</si>
  <si>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</si>
  <si>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</si>
  <si>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</si>
  <si>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</si>
  <si>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</si>
  <si>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</si>
  <si>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</si>
  <si>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</si>
  <si>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</si>
  <si>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</si>
  <si>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</si>
  <si>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</si>
  <si>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</si>
  <si>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</si>
  <si>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</si>
  <si>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</si>
  <si>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</si>
  <si>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</si>
  <si>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</si>
  <si>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</si>
  <si>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</si>
  <si>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</si>
  <si>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</si>
  <si>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</si>
  <si>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</si>
  <si>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</si>
  <si>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</si>
  <si>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</si>
  <si>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</si>
  <si>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</si>
  <si>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</si>
  <si>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</si>
  <si>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</si>
  <si>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</si>
  <si>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</si>
  <si>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</si>
  <si>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</si>
  <si>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</si>
  <si>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</si>
  <si>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</si>
  <si>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</si>
  <si>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</si>
  <si>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</si>
  <si>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</si>
  <si>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</si>
  <si>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</si>
  <si>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</si>
  <si>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</si>
  <si>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</si>
  <si>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</si>
  <si>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</si>
  <si>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</si>
  <si>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</si>
  <si>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</si>
  <si>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</si>
  <si>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</si>
  <si>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</si>
  <si>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</si>
  <si>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</si>
  <si>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</si>
  <si>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</si>
  <si>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</si>
  <si>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</si>
  <si>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</si>
  <si>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</si>
  <si>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</si>
  <si>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</si>
  <si>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</si>
  <si>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</si>
  <si>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</si>
  <si>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</si>
  <si>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</si>
  <si>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</si>
  <si>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</si>
  <si>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</si>
  <si>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</si>
  <si>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</si>
  <si>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</si>
  <si>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</si>
  <si>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</si>
  <si>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</si>
  <si>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</si>
  <si>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</si>
  <si>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</si>
  <si>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</si>
  <si>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</si>
  <si>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</si>
  <si>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</si>
  <si>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</si>
  <si>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</si>
  <si>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</si>
  <si>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</si>
  <si>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</si>
  <si>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</si>
  <si>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</si>
  <si>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</si>
  <si>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</si>
  <si>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</si>
  <si>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</si>
  <si>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</si>
  <si>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</si>
  <si>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</si>
  <si>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</si>
  <si>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</si>
  <si>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</si>
  <si>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</si>
  <si>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</si>
  <si>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</si>
  <si>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</si>
  <si>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</si>
  <si>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</si>
  <si>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</si>
  <si>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</si>
  <si>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</si>
  <si>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</si>
  <si>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</si>
  <si>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</si>
  <si>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</si>
  <si>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</si>
  <si>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</si>
  <si>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</si>
  <si>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</si>
  <si>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</si>
  <si>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</si>
  <si>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</si>
  <si>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</si>
  <si>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</si>
  <si>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</si>
  <si>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</si>
  <si>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</si>
  <si>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</si>
  <si>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</si>
  <si>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</si>
  <si>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</si>
  <si>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</si>
  <si>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</si>
  <si>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</si>
  <si>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</si>
  <si>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</si>
  <si>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</si>
  <si>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</si>
  <si>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</si>
  <si>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</si>
  <si>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</si>
  <si>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</si>
  <si>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</si>
  <si>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</si>
  <si>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</si>
  <si>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</si>
  <si>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</si>
  <si>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</si>
  <si>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</si>
  <si>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</si>
  <si>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</si>
  <si>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</si>
  <si>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</si>
  <si>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</si>
  <si>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</si>
  <si>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</si>
  <si>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</si>
  <si>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</si>
  <si>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</si>
  <si>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</si>
  <si>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</si>
  <si>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</si>
  <si>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</si>
  <si>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</si>
  <si>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</si>
  <si>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</si>
  <si>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</si>
  <si>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</si>
  <si>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</si>
  <si>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</si>
  <si>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</si>
  <si>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</si>
  <si>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</si>
  <si>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</si>
  <si>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</si>
  <si>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</si>
  <si>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</si>
  <si>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</si>
  <si>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</si>
  <si>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</si>
  <si>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</si>
  <si>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</si>
  <si>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</si>
  <si>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</si>
  <si>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</si>
  <si>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</si>
  <si>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</si>
  <si>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</si>
  <si>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</si>
  <si>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</si>
  <si>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</si>
  <si>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</si>
  <si>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</si>
  <si>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</si>
  <si>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</si>
  <si>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</si>
  <si>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</si>
  <si>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</si>
  <si>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</si>
  <si>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</si>
  <si>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</si>
  <si>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</si>
  <si>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</si>
  <si>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</si>
  <si>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</si>
  <si>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</si>
  <si>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</si>
  <si>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</si>
  <si>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</si>
  <si>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</si>
  <si>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</si>
  <si>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</si>
  <si>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</si>
  <si>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</si>
  <si>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</si>
  <si>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</si>
  <si>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</si>
  <si>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</si>
  <si>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</si>
  <si>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</si>
  <si>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</si>
  <si>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</si>
  <si>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</si>
  <si>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</si>
  <si>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</si>
  <si>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</si>
  <si>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</si>
  <si>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</si>
  <si>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</si>
  <si>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</si>
  <si>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</si>
  <si>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</si>
  <si>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</si>
  <si>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</si>
  <si>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</si>
  <si>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</si>
  <si>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</si>
  <si>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</si>
  <si>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</si>
  <si>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</si>
  <si>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</si>
  <si>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</si>
  <si>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</si>
  <si>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</si>
  <si>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</si>
  <si>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</si>
  <si>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</si>
  <si>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</si>
  <si>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</si>
  <si>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</si>
  <si>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</si>
  <si>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</si>
  <si>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</si>
  <si>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</si>
  <si>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</si>
  <si>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</si>
  <si>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</si>
  <si>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</si>
  <si>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</si>
  <si>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</si>
  <si>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</si>
  <si>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</si>
  <si>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</si>
  <si>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</si>
  <si>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</si>
  <si>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</si>
  <si>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</si>
  <si>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</si>
  <si>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</si>
  <si>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</si>
  <si>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</si>
  <si>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</si>
  <si>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</si>
  <si>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</si>
  <si>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</si>
  <si>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</si>
  <si>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</si>
  <si>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</si>
  <si>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</si>
  <si>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</si>
  <si>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</si>
  <si>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</si>
  <si>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</si>
  <si>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</si>
  <si>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</si>
  <si>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</si>
  <si>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</si>
  <si>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</si>
  <si>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</si>
  <si>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</si>
  <si>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</si>
  <si>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</si>
  <si>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</si>
  <si>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</si>
  <si>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</si>
  <si>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</si>
  <si>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</si>
  <si>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</si>
  <si>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</si>
  <si>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</si>
  <si>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</si>
  <si>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</si>
  <si>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</si>
  <si>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</si>
  <si>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</si>
  <si>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</si>
  <si>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</si>
  <si>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</si>
  <si>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</si>
  <si>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</si>
  <si>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</si>
  <si>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</si>
  <si>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</si>
  <si>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</si>
  <si>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</si>
  <si>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</si>
  <si>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</si>
  <si>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</si>
  <si>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</si>
  <si>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</si>
  <si>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</si>
  <si>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</si>
  <si>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</si>
  <si>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</si>
  <si>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</si>
  <si>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</si>
  <si>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</si>
  <si>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</si>
  <si>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</si>
  <si>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</si>
  <si>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</si>
  <si>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</si>
  <si>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</si>
  <si>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</si>
  <si>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</si>
  <si>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</si>
  <si>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</si>
  <si>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</si>
  <si>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</si>
  <si>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</si>
  <si>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</si>
  <si>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</si>
  <si>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</si>
  <si>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</si>
  <si>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</si>
  <si>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</si>
  <si>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</si>
  <si>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</si>
  <si>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</si>
  <si>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</si>
  <si>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</si>
  <si>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</si>
  <si>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</si>
  <si>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</si>
  <si>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</si>
  <si>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</si>
  <si>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</si>
  <si>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</si>
  <si>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</si>
  <si>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</si>
  <si>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</si>
  <si>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</si>
  <si>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</si>
  <si>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</si>
  <si>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</si>
  <si>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</si>
  <si>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</si>
  <si>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</si>
  <si>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</si>
  <si>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</si>
  <si>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</si>
  <si>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</si>
  <si>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</si>
  <si>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</si>
  <si>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</si>
  <si>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</si>
  <si>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</si>
  <si>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</si>
  <si>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</si>
  <si>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</si>
  <si>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</si>
  <si>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</si>
  <si>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</si>
  <si>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</si>
  <si>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</si>
  <si>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</si>
  <si>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</si>
  <si>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</si>
  <si>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</si>
  <si>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</si>
  <si>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</si>
  <si>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</si>
  <si>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</si>
  <si>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</si>
  <si>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</si>
  <si>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</si>
  <si>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</si>
  <si>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</si>
  <si>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</si>
  <si>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</si>
  <si>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</si>
  <si>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</si>
  <si>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</si>
  <si>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</si>
  <si>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</si>
  <si>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</si>
  <si>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</si>
  <si>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</si>
  <si>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</si>
  <si>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</si>
  <si>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</si>
  <si>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</si>
  <si>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</si>
  <si>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</si>
  <si>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</si>
  <si>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</si>
  <si>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</si>
  <si>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</si>
  <si>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</si>
  <si>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</si>
  <si>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</si>
  <si>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</si>
  <si>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</si>
  <si>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</si>
  <si>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</si>
  <si>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</si>
  <si>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</si>
  <si>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</si>
  <si>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</si>
  <si>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</si>
  <si>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</si>
  <si>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</si>
  <si>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</si>
  <si>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</si>
  <si>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</si>
  <si>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</si>
  <si>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</si>
  <si>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</si>
  <si>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</si>
  <si>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</si>
  <si>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</si>
  <si>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</si>
  <si>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</si>
  <si>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</si>
  <si>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</si>
  <si>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</si>
  <si>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</si>
  <si>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</si>
  <si>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</si>
  <si>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</si>
  <si>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</si>
  <si>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</si>
  <si>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</si>
  <si>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</si>
  <si>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</si>
  <si>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</si>
  <si>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</si>
  <si>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</si>
  <si>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</si>
  <si>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</si>
  <si>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</si>
  <si>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</si>
  <si>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</si>
  <si>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</si>
  <si>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</si>
  <si>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</si>
  <si>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</si>
  <si>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</si>
  <si>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</si>
  <si>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</si>
  <si>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</si>
  <si>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</si>
  <si>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</si>
  <si>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</si>
  <si>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</si>
  <si>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</si>
  <si>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</si>
  <si>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</si>
  <si>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</si>
  <si>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</si>
  <si>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</si>
  <si>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</si>
  <si>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</si>
  <si>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</si>
  <si>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</si>
  <si>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</si>
  <si>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</si>
  <si>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</si>
  <si>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</si>
  <si>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</si>
  <si>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</si>
  <si>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</si>
  <si>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</si>
  <si>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</si>
  <si>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</si>
  <si>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</si>
  <si>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</si>
  <si>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</si>
  <si>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</si>
  <si>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</si>
  <si>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</si>
  <si>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</si>
  <si>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</si>
  <si>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</si>
  <si>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</si>
  <si>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</si>
  <si>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</si>
  <si>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</si>
  <si>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</si>
  <si>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</si>
  <si>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</si>
  <si>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</si>
  <si>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</si>
  <si>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</si>
  <si>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</si>
  <si>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</si>
  <si>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</si>
  <si>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</si>
  <si>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</si>
  <si>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</si>
  <si>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</si>
  <si>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</si>
  <si>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</si>
  <si>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</si>
  <si>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</si>
  <si>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</si>
  <si>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</si>
  <si>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</si>
  <si>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</si>
  <si>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</si>
  <si>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</si>
  <si>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</si>
  <si>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</si>
  <si>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</si>
  <si>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</si>
  <si>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</si>
  <si>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</si>
  <si>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</si>
  <si>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</si>
  <si>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</si>
  <si>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</si>
  <si>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</si>
  <si>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</si>
  <si>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</si>
  <si>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</si>
  <si>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</si>
  <si>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</si>
  <si>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</si>
  <si>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</si>
  <si>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</si>
  <si>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</si>
  <si>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</si>
  <si>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</si>
  <si>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</si>
  <si>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</si>
  <si>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</si>
  <si>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</si>
  <si>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</si>
  <si>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</si>
  <si>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</si>
  <si>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</si>
  <si>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</si>
  <si>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</si>
  <si>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</si>
  <si>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</si>
  <si>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</si>
  <si>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</si>
  <si>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</si>
  <si>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</si>
  <si>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</si>
  <si>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</si>
  <si>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</si>
  <si>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</si>
  <si>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</si>
  <si>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</si>
  <si>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</si>
  <si>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</si>
  <si>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</si>
  <si>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</si>
  <si>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</si>
  <si>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</si>
  <si>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</si>
  <si>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</si>
  <si>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</si>
  <si>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</si>
  <si>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</si>
  <si>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</si>
  <si>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</si>
  <si>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</si>
  <si>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</si>
  <si>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</si>
  <si>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</si>
  <si>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</si>
  <si>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</si>
  <si>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</si>
  <si>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</si>
  <si>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</si>
  <si>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</si>
  <si>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</si>
  <si>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</si>
  <si>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</si>
  <si>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</si>
  <si>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</si>
  <si>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</si>
  <si>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</si>
  <si>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</si>
  <si>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</si>
  <si>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</si>
  <si>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</si>
  <si>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</si>
  <si>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</si>
  <si>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</si>
  <si>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</si>
  <si>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</si>
  <si>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</si>
  <si>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</si>
  <si>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</si>
  <si>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</si>
  <si>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</si>
  <si>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</si>
  <si>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</si>
  <si>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</si>
  <si>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</si>
  <si>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</si>
  <si>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</si>
  <si>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</si>
  <si>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</si>
  <si>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</si>
  <si>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</si>
  <si>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</si>
  <si>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</si>
  <si>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</si>
  <si>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</si>
  <si>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</si>
  <si>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</si>
  <si>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</si>
  <si>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</si>
  <si>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</si>
  <si>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</si>
  <si>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</si>
  <si>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</si>
  <si>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</si>
  <si>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</si>
  <si>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</si>
  <si>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</si>
  <si>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</si>
  <si>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</si>
  <si>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</si>
  <si>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</si>
  <si>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</si>
  <si>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</si>
  <si>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</si>
  <si>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</si>
  <si>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</si>
  <si>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</si>
  <si>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</si>
  <si>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</si>
  <si>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</si>
  <si>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</si>
  <si>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</si>
  <si>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</si>
  <si>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</si>
  <si>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</si>
  <si>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</si>
  <si>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</si>
  <si>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</si>
  <si>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</si>
  <si>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</si>
  <si>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</si>
  <si>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</si>
  <si>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</si>
  <si>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</si>
  <si>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</si>
  <si>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</si>
  <si>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</si>
  <si>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</si>
  <si>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</si>
  <si>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</si>
  <si>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</si>
  <si>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</si>
  <si>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</si>
  <si>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</si>
  <si>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</si>
  <si>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</si>
  <si>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</si>
  <si>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</si>
  <si>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</si>
  <si>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</si>
  <si>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</si>
  <si>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</si>
  <si>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</si>
  <si>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</si>
  <si>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</si>
  <si>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</si>
  <si>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</si>
  <si>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</si>
  <si>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</si>
  <si>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</si>
  <si>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</si>
  <si>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</si>
  <si>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</si>
  <si>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</si>
  <si>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</si>
  <si>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</si>
  <si>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</si>
  <si>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</si>
  <si>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</si>
  <si>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</si>
  <si>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</si>
  <si>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</si>
  <si>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</si>
  <si>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</si>
  <si>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</si>
  <si>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</si>
  <si>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</si>
  <si>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</si>
  <si>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</si>
  <si>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</si>
  <si>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</si>
  <si>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</si>
  <si>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</si>
  <si>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</si>
  <si>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</si>
  <si>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</si>
  <si>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</si>
  <si>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</si>
  <si>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</si>
  <si>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</si>
  <si>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</si>
  <si>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</si>
  <si>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</si>
  <si>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</si>
  <si>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</si>
  <si>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</si>
  <si>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</si>
  <si>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</si>
  <si>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</si>
  <si>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</si>
  <si>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</si>
  <si>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</si>
  <si>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</si>
  <si>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</si>
  <si>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</si>
  <si>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</si>
  <si>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</si>
  <si>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</si>
  <si>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</si>
  <si>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</si>
  <si>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</si>
  <si>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</si>
  <si>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</si>
  <si>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</si>
  <si>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</si>
  <si>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</si>
  <si>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</si>
  <si>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</si>
  <si>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</si>
  <si>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</si>
  <si>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</si>
  <si>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</si>
  <si>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</si>
  <si>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</si>
  <si>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</si>
  <si>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</si>
  <si>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</si>
  <si>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</si>
  <si>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</si>
  <si>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</si>
  <si>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</si>
  <si>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</si>
  <si>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</si>
  <si>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</si>
  <si>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</si>
  <si>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</si>
  <si>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</si>
  <si>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</si>
  <si>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</si>
  <si>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</si>
  <si>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</si>
  <si>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</si>
  <si>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</si>
  <si>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</si>
  <si>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</si>
  <si>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</si>
  <si>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</si>
  <si>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</si>
  <si>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</si>
  <si>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</si>
  <si>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</si>
  <si>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</si>
  <si>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</si>
  <si>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</si>
  <si>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</si>
  <si>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</si>
  <si>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</si>
  <si>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</si>
  <si>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</si>
  <si>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</si>
  <si>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</si>
  <si>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</si>
  <si>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</si>
  <si>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</si>
  <si>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</si>
  <si>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</si>
  <si>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</si>
  <si>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</si>
  <si>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</si>
  <si>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</si>
  <si>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</si>
  <si>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</si>
  <si>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</si>
  <si>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</si>
  <si>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</si>
  <si>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</si>
  <si>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</si>
  <si>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</si>
  <si>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</si>
  <si>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</si>
  <si>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</si>
  <si>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</si>
  <si>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</si>
  <si>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</si>
  <si>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</si>
  <si>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</si>
  <si>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</si>
  <si>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</si>
  <si>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</si>
  <si>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</si>
  <si>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</si>
  <si>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</si>
  <si>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</si>
  <si>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</si>
  <si>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</si>
  <si>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</si>
  <si>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</si>
  <si>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</si>
  <si>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</si>
  <si>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</si>
  <si>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</si>
  <si>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</si>
  <si>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</si>
  <si>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</si>
  <si>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</si>
  <si>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</si>
  <si>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</si>
  <si>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</si>
  <si>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</si>
  <si>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</si>
  <si>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</si>
  <si>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</si>
  <si>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</si>
  <si>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</si>
  <si>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</si>
  <si>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</si>
  <si>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</si>
  <si>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</si>
  <si>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</si>
  <si>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</si>
  <si>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</si>
  <si>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</si>
  <si>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</si>
  <si>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</si>
  <si>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</si>
  <si>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</si>
  <si>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</si>
  <si>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</si>
  <si>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</si>
  <si>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</si>
  <si>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</si>
  <si>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</si>
  <si>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</si>
  <si>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</si>
  <si>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</si>
  <si>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</si>
  <si>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</si>
  <si>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</si>
  <si>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</si>
  <si>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</si>
  <si>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</si>
  <si>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</si>
  <si>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</si>
  <si>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</si>
  <si>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</si>
  <si>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</si>
  <si>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</si>
  <si>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</si>
  <si>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</si>
  <si>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</si>
  <si>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</si>
  <si>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</si>
  <si>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</si>
  <si>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</si>
  <si>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</si>
  <si>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</si>
  <si>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</si>
  <si>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</si>
  <si>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</si>
  <si>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</si>
  <si>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</si>
  <si>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</si>
  <si>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</si>
  <si>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</si>
  <si>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</si>
  <si>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</si>
  <si>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</si>
  <si>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</si>
  <si>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</si>
  <si>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</si>
  <si>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</si>
  <si>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</si>
  <si>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</si>
  <si>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</si>
  <si>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</si>
  <si>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</si>
  <si>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</si>
  <si>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</si>
  <si>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</si>
  <si>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</si>
  <si>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</si>
  <si>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</si>
  <si>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</si>
  <si>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</si>
  <si>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</si>
  <si>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</si>
  <si>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</si>
  <si>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</si>
  <si>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</si>
  <si>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</si>
  <si>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</si>
  <si>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</si>
  <si>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</si>
  <si>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</si>
  <si>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</si>
  <si>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</si>
  <si>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</si>
  <si>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</si>
  <si>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</si>
  <si>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</si>
  <si>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</si>
  <si>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</si>
  <si>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</si>
  <si>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</si>
  <si>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</si>
  <si>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</si>
  <si>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</si>
  <si>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</si>
  <si>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</si>
  <si>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</si>
  <si>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</si>
  <si>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</si>
  <si>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</si>
  <si>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</si>
  <si>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</si>
  <si>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</si>
  <si>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</si>
  <si>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</si>
  <si>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</si>
  <si>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</si>
  <si>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</si>
  <si>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</si>
  <si>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</si>
  <si>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</si>
  <si>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</si>
  <si>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</si>
  <si>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</si>
  <si>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</si>
  <si>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</si>
  <si>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</si>
  <si>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</si>
  <si>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</si>
  <si>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</si>
  <si>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</si>
  <si>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</si>
  <si>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</si>
  <si>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</si>
  <si>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</si>
  <si>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</si>
  <si>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</si>
  <si>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</si>
  <si>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</si>
  <si>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</si>
  <si>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</si>
  <si>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</si>
  <si>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</si>
  <si>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</si>
  <si>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</si>
  <si>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</si>
  <si>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</si>
  <si>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</si>
  <si>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</si>
  <si>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</si>
  <si>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</si>
  <si>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</si>
  <si>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</si>
  <si>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</si>
  <si>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</si>
  <si>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</si>
  <si>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</si>
  <si>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</si>
  <si>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</si>
  <si>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</si>
  <si>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</si>
  <si>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</si>
  <si>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</si>
  <si>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</si>
  <si>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</si>
  <si>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</si>
  <si>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</si>
  <si>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</si>
  <si>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</si>
  <si>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</si>
  <si>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</si>
  <si>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</si>
  <si>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</si>
  <si>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</si>
  <si>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</si>
  <si>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</si>
  <si>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</si>
  <si>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</si>
  <si>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</si>
  <si>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</si>
  <si>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</si>
  <si>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</si>
  <si>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</si>
  <si>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</si>
  <si>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</si>
  <si>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</si>
  <si>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</si>
  <si>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</si>
  <si>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</si>
  <si>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</si>
  <si>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</si>
  <si>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</si>
  <si>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</si>
  <si>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</si>
  <si>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</si>
  <si>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</si>
  <si>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</si>
  <si>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</si>
  <si>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</si>
  <si>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</si>
  <si>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</si>
  <si>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</si>
  <si>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</si>
  <si>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</si>
  <si>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</si>
  <si>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</si>
  <si>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</si>
  <si>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</si>
  <si>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</si>
  <si>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</si>
  <si>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</si>
  <si>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</si>
  <si>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</si>
  <si>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</si>
  <si>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</si>
  <si>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</si>
  <si>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</si>
  <si>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</si>
  <si>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</si>
  <si>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</si>
  <si>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</si>
  <si>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</si>
  <si>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</si>
  <si>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</si>
  <si>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</si>
  <si>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</si>
  <si>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</si>
  <si>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</si>
  <si>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</si>
  <si>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</si>
  <si>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</si>
  <si>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</si>
  <si>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</si>
  <si>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</si>
  <si>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</si>
  <si>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</si>
  <si>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</si>
  <si>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</si>
  <si>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</si>
  <si>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</si>
  <si>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</si>
  <si>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</si>
  <si>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</si>
  <si>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</si>
  <si>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</si>
  <si>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</si>
  <si>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</si>
  <si>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</si>
  <si>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</si>
  <si>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</si>
  <si>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</si>
  <si>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</si>
  <si>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</si>
  <si>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</si>
  <si>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</si>
  <si>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</si>
  <si>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</si>
  <si>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</si>
  <si>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</si>
  <si>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</si>
  <si>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</si>
  <si>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</si>
  <si>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</si>
  <si>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</si>
  <si>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</si>
  <si>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</si>
  <si>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</si>
  <si>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</si>
  <si>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</si>
  <si>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</si>
  <si>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</si>
  <si>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</si>
  <si>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</si>
  <si>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</si>
  <si>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</si>
  <si>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</si>
  <si>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</si>
  <si>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</si>
  <si>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</si>
  <si>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</si>
  <si>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</si>
  <si>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</si>
  <si>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</si>
  <si>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</si>
  <si>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</si>
  <si>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</si>
  <si>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</si>
  <si>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</si>
  <si>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</si>
  <si>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</si>
  <si>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</si>
  <si>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</si>
  <si>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</si>
  <si>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</si>
  <si>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</si>
  <si>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</si>
  <si>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</si>
  <si>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</si>
  <si>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</si>
  <si>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</si>
  <si>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</si>
  <si>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</si>
  <si>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</si>
  <si>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</si>
  <si>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</si>
  <si>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</si>
  <si>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</si>
  <si>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</si>
  <si>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</si>
  <si>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</si>
  <si>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</si>
  <si>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</si>
  <si>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</si>
  <si>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</si>
  <si>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</si>
  <si>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</si>
  <si>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</si>
  <si>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</si>
  <si>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</si>
  <si>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</si>
  <si>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</si>
  <si>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</si>
  <si>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</si>
  <si>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</si>
  <si>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</si>
  <si>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</si>
  <si>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</si>
  <si>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</si>
  <si>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</si>
  <si>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</si>
  <si>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</si>
  <si>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</si>
  <si>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</si>
  <si>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</si>
  <si>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</si>
  <si>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</si>
  <si>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</si>
  <si>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</si>
  <si>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</si>
  <si>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</si>
  <si>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</si>
  <si>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</si>
  <si>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</si>
  <si>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</si>
  <si>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</si>
  <si>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</si>
  <si>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</si>
  <si>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</si>
  <si>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</si>
  <si>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</si>
  <si>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</si>
  <si>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</si>
  <si>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</si>
  <si>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</si>
  <si>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</si>
  <si>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</si>
  <si>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</si>
  <si>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</si>
  <si>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</si>
  <si>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</si>
  <si>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</si>
  <si>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</si>
  <si>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</si>
  <si>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</si>
  <si>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</si>
  <si>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</si>
  <si>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</si>
  <si>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</si>
  <si>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</si>
  <si>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</si>
  <si>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</si>
  <si>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</si>
  <si>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</si>
  <si>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</si>
  <si>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</si>
  <si>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</si>
  <si>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</si>
  <si>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</si>
  <si>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</si>
  <si>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</si>
  <si>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</si>
  <si>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</si>
  <si>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</si>
  <si>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</si>
  <si>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</si>
  <si>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</si>
  <si>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</si>
  <si>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</si>
  <si>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</si>
  <si>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</si>
  <si>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</si>
  <si>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</si>
  <si>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</si>
  <si>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</si>
  <si>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</si>
  <si>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</si>
  <si>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</si>
  <si>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</si>
  <si>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</si>
  <si>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</si>
  <si>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</si>
  <si>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</si>
  <si>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</si>
  <si>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</si>
  <si>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</si>
  <si>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</si>
  <si>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</si>
  <si>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</si>
  <si>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</si>
  <si>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</si>
  <si>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</si>
  <si>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</si>
  <si>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</si>
  <si>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</si>
  <si>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</si>
  <si>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</si>
  <si>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</si>
  <si>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</si>
  <si>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</si>
  <si>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</si>
  <si>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</si>
  <si>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</si>
  <si>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</si>
  <si>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</si>
  <si>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</si>
  <si>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</si>
  <si>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</si>
  <si>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</si>
  <si>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</si>
  <si>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</si>
  <si>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</si>
  <si>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</si>
  <si>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</si>
  <si>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</si>
  <si>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</si>
  <si>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</si>
  <si>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</si>
  <si>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</si>
  <si>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</si>
  <si>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</si>
  <si>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</si>
  <si>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</si>
  <si>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</si>
  <si>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</si>
  <si>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</si>
  <si>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</si>
  <si>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</si>
  <si>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</si>
  <si>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</si>
  <si>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</si>
  <si>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</si>
  <si>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</si>
  <si>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</si>
  <si>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</si>
  <si>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</si>
  <si>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</si>
  <si>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</si>
  <si>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</si>
  <si>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</si>
  <si>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</si>
  <si>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</si>
  <si>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</si>
  <si>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</si>
  <si>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</si>
  <si>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</si>
  <si>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</si>
  <si>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</si>
  <si>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</si>
  <si>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</si>
  <si>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</si>
  <si>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</si>
  <si>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</si>
  <si>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</si>
  <si>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</si>
  <si>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</si>
  <si>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</si>
  <si>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</si>
  <si>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</si>
  <si>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</si>
  <si>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</si>
  <si>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</si>
  <si>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</si>
  <si>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</si>
  <si>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</si>
  <si>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</si>
  <si>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</si>
  <si>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</si>
  <si>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</si>
  <si>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</si>
  <si>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</si>
  <si>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</si>
  <si>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</si>
  <si>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</si>
  <si>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</si>
  <si>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</si>
  <si>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</si>
  <si>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</si>
  <si>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</si>
  <si>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</si>
  <si>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</si>
  <si>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</si>
  <si>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</si>
  <si>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</si>
  <si>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</si>
  <si>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</si>
  <si>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</si>
  <si>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</si>
  <si>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</si>
  <si>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</si>
  <si>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</si>
  <si>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</si>
  <si>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</si>
  <si>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</si>
  <si>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</si>
  <si>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</si>
  <si>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</si>
  <si>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</si>
  <si>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</si>
  <si>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</si>
  <si>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</si>
  <si>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</si>
  <si>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</si>
  <si>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</si>
  <si>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</si>
  <si>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</si>
  <si>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</si>
  <si>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</si>
  <si>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</si>
  <si>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</si>
  <si>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</si>
  <si>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</si>
  <si>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</si>
  <si>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</si>
  <si>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</si>
  <si>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</si>
  <si>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</si>
  <si>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</si>
  <si>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</si>
  <si>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</si>
  <si>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</si>
  <si>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</si>
  <si>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</si>
  <si>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</si>
  <si>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</si>
  <si>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</si>
  <si>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</si>
  <si>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</si>
  <si>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</si>
  <si>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</si>
  <si>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</si>
  <si>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</si>
  <si>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</si>
  <si>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</si>
  <si>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</si>
  <si>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</si>
  <si>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</si>
  <si>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</si>
  <si>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</si>
  <si>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</si>
  <si>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</si>
  <si>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</si>
  <si>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</si>
  <si>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</si>
  <si>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</si>
  <si>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</si>
  <si>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</si>
  <si>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</si>
  <si>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</si>
  <si>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</si>
  <si>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</si>
  <si>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</si>
  <si>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</si>
  <si>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</si>
  <si>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</si>
  <si>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</si>
  <si>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</si>
  <si>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</si>
  <si>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</si>
  <si>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</si>
  <si>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</si>
  <si>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</si>
  <si>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</si>
  <si>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</si>
  <si>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</si>
  <si>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</si>
  <si>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</si>
  <si>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</si>
  <si>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</si>
  <si>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</si>
  <si>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</si>
  <si>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</si>
  <si>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</si>
  <si>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</si>
  <si>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</si>
  <si>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</si>
  <si>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</si>
  <si>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</si>
  <si>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</si>
  <si>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</si>
  <si>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</si>
  <si>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</si>
  <si>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</si>
  <si>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</si>
  <si>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</si>
  <si>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</si>
  <si>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</si>
  <si>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</si>
  <si>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</si>
  <si>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</si>
  <si>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</si>
  <si>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</si>
  <si>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</si>
  <si>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</si>
  <si>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</si>
  <si>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</si>
  <si>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</si>
  <si>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</si>
  <si>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</si>
  <si>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</si>
  <si>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</si>
  <si>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</si>
  <si>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</si>
  <si>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</si>
  <si>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</si>
  <si>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</si>
  <si>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</si>
  <si>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</si>
  <si>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</si>
  <si>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</si>
  <si>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</si>
  <si>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</si>
  <si>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</si>
  <si>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</si>
  <si>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</si>
  <si>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</si>
  <si>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</si>
  <si>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</si>
  <si>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</si>
  <si>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</si>
  <si>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</si>
  <si>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</si>
  <si>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</si>
  <si>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</si>
  <si>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</si>
  <si>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</si>
  <si>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</si>
  <si>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</si>
  <si>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</si>
  <si>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</si>
  <si>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</si>
  <si>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</si>
  <si>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</si>
  <si>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</si>
  <si>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</si>
  <si>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</si>
  <si>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</si>
  <si>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</si>
  <si>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</si>
  <si>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</si>
  <si>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</si>
  <si>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</si>
  <si>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</si>
  <si>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</si>
  <si>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</si>
  <si>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</si>
  <si>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</si>
  <si>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</si>
  <si>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</si>
  <si>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</si>
  <si>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</si>
  <si>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</si>
  <si>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</si>
  <si>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</si>
  <si>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</si>
  <si>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</si>
  <si>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</si>
  <si>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</si>
  <si>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</si>
  <si>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</si>
  <si>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</si>
  <si>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</si>
  <si>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</si>
  <si>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</si>
  <si>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</si>
  <si>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</si>
  <si>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</si>
  <si>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</si>
  <si>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</si>
  <si>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</si>
  <si>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</si>
  <si>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</si>
  <si>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</si>
  <si>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</si>
  <si>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</si>
  <si>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</si>
  <si>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</si>
  <si>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</si>
  <si>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</si>
  <si>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</si>
  <si>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</si>
  <si>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</si>
  <si>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</si>
  <si>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</si>
  <si>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</si>
  <si>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</si>
  <si>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</si>
  <si>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</si>
  <si>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</si>
  <si>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</si>
  <si>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</si>
  <si>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</si>
  <si>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</si>
  <si>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</si>
  <si>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</si>
  <si>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</si>
  <si>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</si>
  <si>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</si>
  <si>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</si>
  <si>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</si>
  <si>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</si>
  <si>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</si>
  <si>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</si>
  <si>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</si>
  <si>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</si>
  <si>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</si>
  <si>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</si>
  <si>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</si>
  <si>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</si>
  <si>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</si>
  <si>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</si>
  <si>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</si>
  <si>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</si>
  <si>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</si>
  <si>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</si>
  <si>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</si>
  <si>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</si>
  <si>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</si>
  <si>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</si>
  <si>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</si>
  <si>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</si>
  <si>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</si>
  <si>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</si>
  <si>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</si>
  <si>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</si>
  <si>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</si>
  <si>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</si>
  <si>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</si>
  <si>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</si>
  <si>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</si>
  <si>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</si>
  <si>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</si>
  <si>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</si>
  <si>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</si>
  <si>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</si>
  <si>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</si>
  <si>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</si>
  <si>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</si>
  <si>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</si>
  <si>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</si>
  <si>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</si>
  <si>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</si>
  <si>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</si>
  <si>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</si>
  <si>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</si>
  <si>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</si>
  <si>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</si>
  <si>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</si>
  <si>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</si>
  <si>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</si>
  <si>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</si>
  <si>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</si>
  <si>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</si>
  <si>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</si>
  <si>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</si>
  <si>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</si>
  <si>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</si>
  <si>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</si>
  <si>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</si>
  <si>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</si>
  <si>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</si>
  <si>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</si>
  <si>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</si>
  <si>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</si>
  <si>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</si>
  <si>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</si>
  <si>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</si>
  <si>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</si>
  <si>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</si>
  <si>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</si>
  <si>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</si>
  <si>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</si>
  <si>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</si>
  <si>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</si>
  <si>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</si>
  <si>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</si>
  <si>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</si>
  <si>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</si>
  <si>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</si>
  <si>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</si>
  <si>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</si>
  <si>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</si>
  <si>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</si>
  <si>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</si>
  <si>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</si>
  <si>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</si>
  <si>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</si>
  <si>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</si>
  <si>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</si>
  <si>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</si>
  <si>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</si>
  <si>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</si>
  <si>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</si>
  <si>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</si>
  <si>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</si>
  <si>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</si>
  <si>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</si>
  <si>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</si>
  <si>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</si>
  <si>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</si>
  <si>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</si>
  <si>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</si>
  <si>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</si>
  <si>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</si>
  <si>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</si>
  <si>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</si>
  <si>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</si>
  <si>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</si>
  <si>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</si>
  <si>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</si>
  <si>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</si>
  <si>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</si>
  <si>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</si>
  <si>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</si>
  <si>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</si>
  <si>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</si>
  <si>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</si>
  <si>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</si>
  <si>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</si>
  <si>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</si>
  <si>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</si>
  <si>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</si>
  <si>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</si>
  <si>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</si>
  <si>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</si>
  <si>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</si>
  <si>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</si>
  <si>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</si>
  <si>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</si>
  <si>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</si>
  <si>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</si>
  <si>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</si>
  <si>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</si>
  <si>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</si>
  <si>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</si>
  <si>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</si>
  <si>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</si>
  <si>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</si>
  <si>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</si>
  <si>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</si>
  <si>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</si>
  <si>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</si>
  <si>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</si>
  <si>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</si>
  <si>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</si>
  <si>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</si>
  <si>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</si>
  <si>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</si>
  <si>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</si>
  <si>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</si>
  <si>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</si>
  <si>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</si>
  <si>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</si>
  <si>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</si>
  <si>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</si>
  <si>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</si>
  <si>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</si>
  <si>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</si>
  <si>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</si>
  <si>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</si>
  <si>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</si>
  <si>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</si>
  <si>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</si>
  <si>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</si>
  <si>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</si>
  <si>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</si>
  <si>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</si>
  <si>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</si>
  <si>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</si>
  <si>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</si>
  <si>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</si>
  <si>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</si>
  <si>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</si>
  <si>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</si>
  <si>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</si>
  <si>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</si>
  <si>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</si>
  <si>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</si>
  <si>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</si>
  <si>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</si>
  <si>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</si>
  <si>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</si>
  <si>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</si>
  <si>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</si>
  <si>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</si>
  <si>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</si>
  <si>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</si>
  <si>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</si>
  <si>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</si>
  <si>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</si>
  <si>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</si>
  <si>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</si>
  <si>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</si>
  <si>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</si>
  <si>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</si>
  <si>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</si>
  <si>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</si>
  <si>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</si>
  <si>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</si>
  <si>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</si>
  <si>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</si>
  <si>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</si>
  <si>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</si>
  <si>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</si>
  <si>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</si>
  <si>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</si>
  <si>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</si>
  <si>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</si>
  <si>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</si>
  <si>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</si>
  <si>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</si>
  <si>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</si>
  <si>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</si>
  <si>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</si>
  <si>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</si>
  <si>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</si>
  <si>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</si>
  <si>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</si>
  <si>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</si>
  <si>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</si>
  <si>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</si>
  <si>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</si>
  <si>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</si>
  <si>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</si>
  <si>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</si>
  <si>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</si>
  <si>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</si>
  <si>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</si>
  <si>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</si>
  <si>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</si>
  <si>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</si>
  <si>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</si>
  <si>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</si>
  <si>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</si>
  <si>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</si>
  <si>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</si>
  <si>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</si>
  <si>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</si>
  <si>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</si>
  <si>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</si>
  <si>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</si>
  <si>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</si>
  <si>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</si>
  <si>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</si>
  <si>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</si>
  <si>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</si>
  <si>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</si>
  <si>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</si>
  <si>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</si>
  <si>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</si>
  <si>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</si>
  <si>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</si>
  <si>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</si>
  <si>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</si>
  <si>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</si>
  <si>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</si>
  <si>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</si>
  <si>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</si>
  <si>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</si>
  <si>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</si>
  <si>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</si>
  <si>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</si>
  <si>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</si>
  <si>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</si>
  <si>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</si>
  <si>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</si>
  <si>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</si>
  <si>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</si>
  <si>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</si>
  <si>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</si>
  <si>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</si>
  <si>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</si>
  <si>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</si>
  <si>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</si>
  <si>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</si>
  <si>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</si>
  <si>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</si>
  <si>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</si>
  <si>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</si>
  <si>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</si>
  <si>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</si>
  <si>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</si>
  <si>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</si>
  <si>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</si>
  <si>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</si>
  <si>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</si>
  <si>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</si>
  <si>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</si>
  <si>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</si>
  <si>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</si>
  <si>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</si>
  <si>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</si>
  <si>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</si>
  <si>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</si>
  <si>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</si>
  <si>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</si>
  <si>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</si>
  <si>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</si>
  <si>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</si>
  <si>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</si>
  <si>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</si>
  <si>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</si>
  <si>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</si>
  <si>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</si>
  <si>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</si>
  <si>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</si>
  <si>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</si>
  <si>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</si>
  <si>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</si>
  <si>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</si>
  <si>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</si>
  <si>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</si>
  <si>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</si>
  <si>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</si>
  <si>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</si>
  <si>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</si>
  <si>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</si>
  <si>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</si>
  <si>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</si>
  <si>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</si>
  <si>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</si>
  <si>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</si>
  <si>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</si>
  <si>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</si>
  <si>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</si>
  <si>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</si>
  <si>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</si>
  <si>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</si>
  <si>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</si>
  <si>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</si>
  <si>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</si>
  <si>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</si>
  <si>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</si>
  <si>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</si>
  <si>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</si>
  <si>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</si>
  <si>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</si>
  <si>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</si>
  <si>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</si>
  <si>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</si>
  <si>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</si>
  <si>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</si>
  <si>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</si>
  <si>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</si>
  <si>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</si>
  <si>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</si>
  <si>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</si>
  <si>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</si>
  <si>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</si>
  <si>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</si>
  <si>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</si>
  <si>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</si>
  <si>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</si>
  <si>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</si>
  <si>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</si>
  <si>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</si>
  <si>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</si>
  <si>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</si>
  <si>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</si>
  <si>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</si>
  <si>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</si>
  <si>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</si>
  <si>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</si>
  <si>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</si>
  <si>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</si>
  <si>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</si>
  <si>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</si>
  <si>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</si>
  <si>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</si>
  <si>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</si>
  <si>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</si>
  <si>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</si>
  <si>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</si>
  <si>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</si>
  <si>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</si>
  <si>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</si>
  <si>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</si>
  <si>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</si>
  <si>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</si>
  <si>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</si>
  <si>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</si>
  <si>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</si>
  <si>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</si>
  <si>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</si>
  <si>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</si>
  <si>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</si>
  <si>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</si>
  <si>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</si>
  <si>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</si>
  <si>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</si>
  <si>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</si>
  <si>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</si>
  <si>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</si>
  <si>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</si>
  <si>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</si>
  <si>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</si>
  <si>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</si>
  <si>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</si>
  <si>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</si>
  <si>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</si>
  <si>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</si>
  <si>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</si>
  <si>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</si>
  <si>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</si>
  <si>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</si>
  <si>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</si>
  <si>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</si>
  <si>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</si>
  <si>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</si>
  <si>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</si>
  <si>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</si>
  <si>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</si>
  <si>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</si>
  <si>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</si>
  <si>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</si>
  <si>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</si>
  <si>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</si>
  <si>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</si>
  <si>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</si>
  <si>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</si>
  <si>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</si>
  <si>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</si>
  <si>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</si>
  <si>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</si>
  <si>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</si>
  <si>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</si>
  <si>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</si>
  <si>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</si>
  <si>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</si>
  <si>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</si>
  <si>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</si>
  <si>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</si>
  <si>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</si>
  <si>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</si>
  <si>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</si>
  <si>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</si>
  <si>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</si>
  <si>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</si>
  <si>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</si>
  <si>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</si>
  <si>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</si>
  <si>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</si>
  <si>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</si>
  <si>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</si>
  <si>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</si>
  <si>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</si>
  <si>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</si>
  <si>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</si>
  <si>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</si>
  <si>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</si>
  <si>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</si>
  <si>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</si>
  <si>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</si>
  <si>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</si>
  <si>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</si>
  <si>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</si>
  <si>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</si>
  <si>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</si>
  <si>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</si>
  <si>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</si>
  <si>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</si>
  <si>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</si>
  <si>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</si>
  <si>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</si>
  <si>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</si>
  <si>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</si>
  <si>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</si>
  <si>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</si>
  <si>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</si>
  <si>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</si>
  <si>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</si>
  <si>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</si>
  <si>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</si>
  <si>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</si>
  <si>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</si>
  <si>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</si>
  <si>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</si>
  <si>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</si>
  <si>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</si>
  <si>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</si>
  <si>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</si>
  <si>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</si>
  <si>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</si>
  <si>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</si>
  <si>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</si>
  <si>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</si>
  <si>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</si>
  <si>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</si>
  <si>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</si>
  <si>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</si>
  <si>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</si>
  <si>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</si>
  <si>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</si>
  <si>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</si>
  <si>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</si>
  <si>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</si>
  <si>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</si>
  <si>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</si>
  <si>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</si>
  <si>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</si>
  <si>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</si>
  <si>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</si>
  <si>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</si>
  <si>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</si>
  <si>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</si>
  <si>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</si>
  <si>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</si>
  <si>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</si>
  <si>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</si>
  <si>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</si>
  <si>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</si>
  <si>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</si>
  <si>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</si>
  <si>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</si>
  <si>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</si>
  <si>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</si>
  <si>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</si>
  <si>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</si>
  <si>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</si>
  <si>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</si>
  <si>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</si>
  <si>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</si>
  <si>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</si>
  <si>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</si>
  <si>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</si>
  <si>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</si>
  <si>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</si>
  <si>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</si>
  <si>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</si>
  <si>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</si>
  <si>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</si>
  <si>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</si>
  <si>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</si>
  <si>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</si>
  <si>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</si>
  <si>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</si>
  <si>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</si>
  <si>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</si>
  <si>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</si>
  <si>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</si>
  <si>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</si>
  <si>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</si>
  <si>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</si>
  <si>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</si>
  <si>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</si>
  <si>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</si>
  <si>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</si>
  <si>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</si>
  <si>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</si>
  <si>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</si>
  <si>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</si>
  <si>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</si>
  <si>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</si>
  <si>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</si>
  <si>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</si>
  <si>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</si>
  <si>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</si>
  <si>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</si>
  <si>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</si>
  <si>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</si>
  <si>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</si>
  <si>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</si>
  <si>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</si>
  <si>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</si>
  <si>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</si>
  <si>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</si>
  <si>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</si>
  <si>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</si>
  <si>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</si>
  <si>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</si>
  <si>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</si>
  <si>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</si>
  <si>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</si>
  <si>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</si>
  <si>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</si>
  <si>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</si>
  <si>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</si>
  <si>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</si>
  <si>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</si>
  <si>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</si>
  <si>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</si>
  <si>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</si>
  <si>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</si>
  <si>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</si>
  <si>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</si>
  <si>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</si>
  <si>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</si>
  <si>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</si>
  <si>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</si>
  <si>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</si>
  <si>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</si>
  <si>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</si>
  <si>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</si>
  <si>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</si>
  <si>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</si>
  <si>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</si>
  <si>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</si>
  <si>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</si>
  <si>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</si>
  <si>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</si>
  <si>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</si>
  <si>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</si>
  <si>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</si>
  <si>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</si>
  <si>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</si>
  <si>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</si>
  <si>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</si>
  <si>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</si>
  <si>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</si>
  <si>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</si>
  <si>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</si>
  <si>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</si>
  <si>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</si>
  <si>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</si>
  <si>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</si>
  <si>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</si>
  <si>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</si>
  <si>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</si>
  <si>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</si>
  <si>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</si>
  <si>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</si>
  <si>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</si>
  <si>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</si>
  <si>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</si>
  <si>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</si>
  <si>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</si>
  <si>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</si>
  <si>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</si>
  <si>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</si>
  <si>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</si>
  <si>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</si>
  <si>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</si>
  <si>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</si>
  <si>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</si>
  <si>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</si>
  <si>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</si>
  <si>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</si>
  <si>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</si>
  <si>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</si>
  <si>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</si>
  <si>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</si>
  <si>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</si>
  <si>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</si>
  <si>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</si>
  <si>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</si>
  <si>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</si>
  <si>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</si>
  <si>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</si>
  <si>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</si>
  <si>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</si>
  <si>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</si>
  <si>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</si>
  <si>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</si>
  <si>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</si>
  <si>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</si>
  <si>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</si>
  <si>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</si>
  <si>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</si>
  <si>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</si>
  <si>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</si>
  <si>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</si>
  <si>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</si>
  <si>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</si>
  <si>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</si>
  <si>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</si>
  <si>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</si>
  <si>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</si>
  <si>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</si>
  <si>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</si>
  <si>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</si>
  <si>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</si>
  <si>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</si>
  <si>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</si>
  <si>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</si>
  <si>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</si>
  <si>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</si>
  <si>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</si>
  <si>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</si>
  <si>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</si>
  <si>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</si>
  <si>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</si>
  <si>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</si>
  <si>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</si>
  <si>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</si>
  <si>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</si>
  <si>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</si>
  <si>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</si>
  <si>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</si>
  <si>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</si>
  <si>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</si>
  <si>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</si>
  <si>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</si>
  <si>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</si>
  <si>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</si>
  <si>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</si>
  <si>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</si>
  <si>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</si>
  <si>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</si>
  <si>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</si>
  <si>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</si>
  <si>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</si>
  <si>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</si>
  <si>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</si>
  <si>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</si>
  <si>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</si>
  <si>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</si>
  <si>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</si>
  <si>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</si>
  <si>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</si>
  <si>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</si>
  <si>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</si>
  <si>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</si>
  <si>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</si>
  <si>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</si>
  <si>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</si>
  <si>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</si>
  <si>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</si>
  <si>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</si>
  <si>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</si>
  <si>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</si>
  <si>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</si>
  <si>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</si>
  <si>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</si>
  <si>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</si>
  <si>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</si>
  <si>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</si>
  <si>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</si>
  <si>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</si>
  <si>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</si>
  <si>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</si>
  <si>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</si>
  <si>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</si>
  <si>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</si>
  <si>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</si>
  <si>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</si>
  <si>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</si>
  <si>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</si>
  <si>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</si>
  <si>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</si>
  <si>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</si>
  <si>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</si>
  <si>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</si>
  <si>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</si>
  <si>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</si>
  <si>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</si>
  <si>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</si>
  <si>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</si>
  <si>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</si>
  <si>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</si>
  <si>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</si>
  <si>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</si>
  <si>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</si>
  <si>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</si>
  <si>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</si>
  <si>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</si>
  <si>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</si>
  <si>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</si>
  <si>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</si>
  <si>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</si>
  <si>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</si>
  <si>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</si>
  <si>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</si>
  <si>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</si>
  <si>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</si>
  <si>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</si>
  <si>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</si>
  <si>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</si>
  <si>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</si>
  <si>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</si>
  <si>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</si>
  <si>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</si>
  <si>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</si>
  <si>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</si>
  <si>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</si>
  <si>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</si>
  <si>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</si>
  <si>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</si>
  <si>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</si>
  <si>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</si>
  <si>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</si>
  <si>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</si>
  <si>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</si>
  <si>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</si>
  <si>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</si>
  <si>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</si>
  <si>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</si>
  <si>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</si>
  <si>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</si>
  <si>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</si>
  <si>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</si>
  <si>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</si>
  <si>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</si>
  <si>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</si>
  <si>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</si>
  <si>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</si>
  <si>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</si>
  <si>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</si>
  <si>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</si>
  <si>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</si>
  <si>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</si>
  <si>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</si>
  <si>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</si>
  <si>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</si>
  <si>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</si>
  <si>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</si>
  <si>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</si>
  <si>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</si>
  <si>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</si>
  <si>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</si>
  <si>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</si>
  <si>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</si>
  <si>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</si>
  <si>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</si>
  <si>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</si>
  <si>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</si>
  <si>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</si>
  <si>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</si>
  <si>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</si>
  <si>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</si>
  <si>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</si>
  <si>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</si>
  <si>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</si>
  <si>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</si>
  <si>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</si>
  <si>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</si>
  <si>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</si>
  <si>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</si>
  <si>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</si>
  <si>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</si>
  <si>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</si>
  <si>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</si>
  <si>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</si>
  <si>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</si>
  <si>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</si>
  <si>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</si>
  <si>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</si>
  <si>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</si>
  <si>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</si>
  <si>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</si>
  <si>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</si>
  <si>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</si>
  <si>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</si>
  <si>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</si>
  <si>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</si>
  <si>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</si>
  <si>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</si>
  <si>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</si>
  <si>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</si>
  <si>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</si>
  <si>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</si>
  <si>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</si>
  <si>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</si>
  <si>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</si>
  <si>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</si>
  <si>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</si>
  <si>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</si>
  <si>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</si>
  <si>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</si>
  <si>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</si>
  <si>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</si>
  <si>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</si>
  <si>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</si>
  <si>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</si>
  <si>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</si>
  <si>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</si>
  <si>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</si>
  <si>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</si>
  <si>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</si>
  <si>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</si>
  <si>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</si>
  <si>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</si>
  <si>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</si>
  <si>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</si>
  <si>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</si>
  <si>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</si>
  <si>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</si>
  <si>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</si>
  <si>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</si>
  <si>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</si>
  <si>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</si>
  <si>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</si>
  <si>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</si>
  <si>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</si>
  <si>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</si>
  <si>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</si>
  <si>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</si>
  <si>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</si>
  <si>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</si>
  <si>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</si>
  <si>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</si>
  <si>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</si>
  <si>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</si>
  <si>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</si>
  <si>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</si>
  <si>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</si>
  <si>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</si>
  <si>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</si>
  <si>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</si>
  <si>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</si>
  <si>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</si>
  <si>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</si>
  <si>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</si>
  <si>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</si>
  <si>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</si>
  <si>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</si>
  <si>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</si>
  <si>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</si>
  <si>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</si>
  <si>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</si>
  <si>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</si>
  <si>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</si>
  <si>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</si>
  <si>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</si>
  <si>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</si>
  <si>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</si>
  <si>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</si>
  <si>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</si>
  <si>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</si>
  <si>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</si>
  <si>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</si>
  <si>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</si>
  <si>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</si>
  <si>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</si>
  <si>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</si>
  <si>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</si>
  <si>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</si>
  <si>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</si>
  <si>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</si>
  <si>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</si>
  <si>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</si>
  <si>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</si>
  <si>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</si>
  <si>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</si>
  <si>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</si>
  <si>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</si>
  <si>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</si>
  <si>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</si>
  <si>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</si>
  <si>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</si>
  <si>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</si>
  <si>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</si>
  <si>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</si>
  <si>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</si>
  <si>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</si>
  <si>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</si>
  <si>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</si>
  <si>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</si>
  <si>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</si>
  <si>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</si>
  <si>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</si>
  <si>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</si>
  <si>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</si>
  <si>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</si>
  <si>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</si>
  <si>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</si>
  <si>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</si>
  <si>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</si>
  <si>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</si>
  <si>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</si>
  <si>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</si>
  <si>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</si>
  <si>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</si>
  <si>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</si>
  <si>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</si>
  <si>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</si>
  <si>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</si>
  <si>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</si>
  <si>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</si>
  <si>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</si>
  <si>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</si>
  <si>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</si>
  <si>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</si>
  <si>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</si>
  <si>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</si>
  <si>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</si>
  <si>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</si>
  <si>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</si>
  <si>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</si>
  <si>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</si>
  <si>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</si>
  <si>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</si>
  <si>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</si>
  <si>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</si>
  <si>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</si>
  <si>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</si>
  <si>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</si>
  <si>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</si>
  <si>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</si>
  <si>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</si>
  <si>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</si>
  <si>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</si>
  <si>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</si>
  <si>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</si>
  <si>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</si>
  <si>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</si>
  <si>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</si>
  <si>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</si>
  <si>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</si>
  <si>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</si>
  <si>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</si>
  <si>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</si>
  <si>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</si>
  <si>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</si>
  <si>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</si>
  <si>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</si>
  <si>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</si>
  <si>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</si>
  <si>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</si>
  <si>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</si>
  <si>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</si>
  <si>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</si>
  <si>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</si>
  <si>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</si>
  <si>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</si>
  <si>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</si>
  <si>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</si>
  <si>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</si>
  <si>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</si>
  <si>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</si>
  <si>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</si>
  <si>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</si>
  <si>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</si>
  <si>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</si>
  <si>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</si>
  <si>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</si>
  <si>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</si>
  <si>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</si>
  <si>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</si>
  <si>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</si>
  <si>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</si>
  <si>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</si>
  <si>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</si>
  <si>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</si>
  <si>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</si>
  <si>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</si>
  <si>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</si>
  <si>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</si>
  <si>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</si>
  <si>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</si>
  <si>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</si>
  <si>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</si>
  <si>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</si>
  <si>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</si>
  <si>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</si>
  <si>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</si>
  <si>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</si>
  <si>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</si>
  <si>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</si>
  <si>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</si>
  <si>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</si>
  <si>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</si>
  <si>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</si>
  <si>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</si>
  <si>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</si>
  <si>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</si>
  <si>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</si>
  <si>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</si>
  <si>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</si>
  <si>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</si>
  <si>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</si>
  <si>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</si>
  <si>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</si>
  <si>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</si>
  <si>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</si>
  <si>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</si>
  <si>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</si>
  <si>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</si>
  <si>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</si>
  <si>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</si>
  <si>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</si>
  <si>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</si>
  <si>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</si>
  <si>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</si>
  <si>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</si>
  <si>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</si>
  <si>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</si>
  <si>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</si>
  <si>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</si>
  <si>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</si>
  <si>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</si>
  <si>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</si>
  <si>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</si>
  <si>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</si>
  <si>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</si>
  <si>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</si>
  <si>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</si>
  <si>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</si>
  <si>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</si>
  <si>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</si>
  <si>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</si>
  <si>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</si>
  <si>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</si>
  <si>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</si>
  <si>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</si>
  <si>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</si>
  <si>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</si>
  <si>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</si>
  <si>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</si>
  <si>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</si>
  <si>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</si>
  <si>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</si>
  <si>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</si>
  <si>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</si>
  <si>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</si>
  <si>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</si>
  <si>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</si>
  <si>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</si>
  <si>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</si>
  <si>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</si>
  <si>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</si>
  <si>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</si>
  <si>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</si>
  <si>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</si>
  <si>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</si>
  <si>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</si>
  <si>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</si>
  <si>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</si>
  <si>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</si>
  <si>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</si>
  <si>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</si>
  <si>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</si>
  <si>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</si>
  <si>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</si>
  <si>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</si>
  <si>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</si>
  <si>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</si>
  <si>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</si>
  <si>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</si>
  <si>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</si>
  <si>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</si>
  <si>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</si>
  <si>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</si>
  <si>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</si>
  <si>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</si>
  <si>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</si>
  <si>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</si>
  <si>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</si>
  <si>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</si>
  <si>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</si>
  <si>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</si>
  <si>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</si>
  <si>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</si>
  <si>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</si>
  <si>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</si>
  <si>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</si>
  <si>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</si>
  <si>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</si>
  <si>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</si>
  <si>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</si>
  <si>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</si>
  <si>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</si>
  <si>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</si>
  <si>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</si>
  <si>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</si>
  <si>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</si>
  <si>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</si>
  <si>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</si>
  <si>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</si>
  <si>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</si>
  <si>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</si>
  <si>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</si>
  <si>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</si>
  <si>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</si>
  <si>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</si>
  <si>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</si>
  <si>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</si>
  <si>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</si>
  <si>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</si>
  <si>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</si>
  <si>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</si>
  <si>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</si>
  <si>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</si>
  <si>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</si>
  <si>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</si>
  <si>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</si>
  <si>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</si>
  <si>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</si>
  <si>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</si>
  <si>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</si>
  <si>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</si>
  <si>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</si>
  <si>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</si>
  <si>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</si>
  <si>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</si>
  <si>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</si>
  <si>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</si>
  <si>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</si>
  <si>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</si>
  <si>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</si>
  <si>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</si>
  <si>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</si>
  <si>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</si>
  <si>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</si>
  <si>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</si>
  <si>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</si>
  <si>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</si>
  <si>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</si>
  <si>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</si>
  <si>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</si>
  <si>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</si>
  <si>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</si>
  <si>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</si>
  <si>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</si>
  <si>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</si>
  <si>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</si>
  <si>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</si>
  <si>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</si>
  <si>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</si>
  <si>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</si>
  <si>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</si>
  <si>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</si>
  <si>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</si>
  <si>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</si>
  <si>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</si>
  <si>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</si>
  <si>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</si>
  <si>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</si>
  <si>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</si>
  <si>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</si>
  <si>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</si>
  <si>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</si>
  <si>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</si>
  <si>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</si>
  <si>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</si>
  <si>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</si>
  <si>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</si>
  <si>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</si>
  <si>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</si>
  <si>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</si>
  <si>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</si>
  <si>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</si>
  <si>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</si>
  <si>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</si>
  <si>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</si>
  <si>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</si>
  <si>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</si>
  <si>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</si>
  <si>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</si>
  <si>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</si>
  <si>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</si>
  <si>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</si>
  <si>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</si>
  <si>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</si>
  <si>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</si>
  <si>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</si>
  <si>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</si>
  <si>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</si>
  <si>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</si>
  <si>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</si>
  <si>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</si>
  <si>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</si>
  <si>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</si>
  <si>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</si>
  <si>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</si>
  <si>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</si>
  <si>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</si>
  <si>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</si>
  <si>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</si>
  <si>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</si>
  <si>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</si>
  <si>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</si>
  <si>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</si>
  <si>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</si>
  <si>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</si>
  <si>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</si>
  <si>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</si>
  <si>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</si>
  <si>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</si>
  <si>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</si>
  <si>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</si>
  <si>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</si>
  <si>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</si>
  <si>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</si>
  <si>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</si>
  <si>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</si>
  <si>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</si>
  <si>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</si>
  <si>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</si>
  <si>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</si>
  <si>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</si>
  <si>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</si>
  <si>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</si>
  <si>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</si>
  <si>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</si>
  <si>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</si>
  <si>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</si>
  <si>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</si>
  <si>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</si>
  <si>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</si>
  <si>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</si>
  <si>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</si>
  <si>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</si>
  <si>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</si>
  <si>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</si>
  <si>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</si>
  <si>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</si>
  <si>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</si>
  <si>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</si>
  <si>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</si>
  <si>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</si>
  <si>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</si>
  <si>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</si>
  <si>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</si>
  <si>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</si>
  <si>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</si>
  <si>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</si>
  <si>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</si>
  <si>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</si>
  <si>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</si>
  <si>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</si>
  <si>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</si>
  <si>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</si>
  <si>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</si>
  <si>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</si>
  <si>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</si>
  <si>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</si>
  <si>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</si>
  <si>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</si>
  <si>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</si>
  <si>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</si>
  <si>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</si>
  <si>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</si>
  <si>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</si>
  <si>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</si>
  <si>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</si>
  <si>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</si>
  <si>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</si>
  <si>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</si>
  <si>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</si>
  <si>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</si>
  <si>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</si>
  <si>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</si>
  <si>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</si>
  <si>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</si>
  <si>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</si>
  <si>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</si>
  <si>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</si>
  <si>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</si>
  <si>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</si>
  <si>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</si>
  <si>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</si>
  <si>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</si>
  <si>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</si>
  <si>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</si>
  <si>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</si>
  <si>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</si>
  <si>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</si>
  <si>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</si>
  <si>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</si>
  <si>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</si>
  <si>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</si>
  <si>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</si>
  <si>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</si>
  <si>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</si>
  <si>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</si>
  <si>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</si>
  <si>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</si>
  <si>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</si>
  <si>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</si>
  <si>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</si>
  <si>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</si>
  <si>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</si>
  <si>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</si>
  <si>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</si>
  <si>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</si>
  <si>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</si>
  <si>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</si>
  <si>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</si>
  <si>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</si>
  <si>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</si>
  <si>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</si>
  <si>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</si>
  <si>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</si>
  <si>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</si>
  <si>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</si>
  <si>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</si>
  <si>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</si>
  <si>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</si>
  <si>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</si>
  <si>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</si>
  <si>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</si>
  <si>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</si>
  <si>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</si>
  <si>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</si>
  <si>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</si>
  <si>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</si>
  <si>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</si>
  <si>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</si>
  <si>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</si>
  <si>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</si>
  <si>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</si>
  <si>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</si>
  <si>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</si>
  <si>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</si>
  <si>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</si>
  <si>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</si>
  <si>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</si>
  <si>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</si>
  <si>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</si>
  <si>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</si>
  <si>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</si>
  <si>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</si>
  <si>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</si>
  <si>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</si>
  <si>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</si>
  <si>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</si>
  <si>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</si>
  <si>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</si>
  <si>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</si>
  <si>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</si>
  <si>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</si>
  <si>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</si>
  <si>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</si>
  <si>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</si>
  <si>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</si>
  <si>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</si>
  <si>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</si>
  <si>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</si>
  <si>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</si>
  <si>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</si>
  <si>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</si>
  <si>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</si>
  <si>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</si>
  <si>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</si>
  <si>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</si>
  <si>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</si>
  <si>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</si>
  <si>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</si>
  <si>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</si>
  <si>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</si>
  <si>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</si>
  <si>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</si>
  <si>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</si>
  <si>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</si>
  <si>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</si>
  <si>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</si>
  <si>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</si>
  <si>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</si>
  <si>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</si>
  <si>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</si>
  <si>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</si>
  <si>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</si>
  <si>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</si>
  <si>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</si>
  <si>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</si>
  <si>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</si>
  <si>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</si>
  <si>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</si>
  <si>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</si>
  <si>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</si>
  <si>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</si>
  <si>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</si>
  <si>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</si>
  <si>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</si>
  <si>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</si>
  <si>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</si>
  <si>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</si>
  <si>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</si>
  <si>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</si>
  <si>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</si>
  <si>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</si>
  <si>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</si>
  <si>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</si>
  <si>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</si>
  <si>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</si>
  <si>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</si>
  <si>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</si>
  <si>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</si>
  <si>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</si>
  <si>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</si>
  <si>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</si>
  <si>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</si>
  <si>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</si>
  <si>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</si>
  <si>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</si>
  <si>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</si>
  <si>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</si>
  <si>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</si>
  <si>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</si>
  <si>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</si>
  <si>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</si>
  <si>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</si>
  <si>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</si>
  <si>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</si>
  <si>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</si>
  <si>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</si>
  <si>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</si>
  <si>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</si>
  <si>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</si>
  <si>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</si>
  <si>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</si>
  <si>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</si>
  <si>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</si>
  <si>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</si>
  <si>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</si>
  <si>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</si>
  <si>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</si>
  <si>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</si>
  <si>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</si>
  <si>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</si>
  <si>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</si>
  <si>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</si>
  <si>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</si>
  <si>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</si>
  <si>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</si>
  <si>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</si>
  <si>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</si>
  <si>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</si>
  <si>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</si>
  <si>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</si>
  <si>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</si>
  <si>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</si>
  <si>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</si>
  <si>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</si>
  <si>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</si>
  <si>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</si>
  <si>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</si>
  <si>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</si>
  <si>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</si>
  <si>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</si>
  <si>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</si>
  <si>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</si>
  <si>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</si>
  <si>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</si>
  <si>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</si>
  <si>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</si>
  <si>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</si>
  <si>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</si>
  <si>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</si>
  <si>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</si>
  <si>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</si>
  <si>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</si>
  <si>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</si>
  <si>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</si>
  <si>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</si>
  <si>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</si>
  <si>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</si>
  <si>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</si>
  <si>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</si>
  <si>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</si>
  <si>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</si>
  <si>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</si>
  <si>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</si>
  <si>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</si>
  <si>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</si>
  <si>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</si>
  <si>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</si>
  <si>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</si>
  <si>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</si>
  <si>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</si>
  <si>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</si>
  <si>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</si>
  <si>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</si>
  <si>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</si>
  <si>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</si>
  <si>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</si>
  <si>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</si>
  <si>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</si>
  <si>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</si>
  <si>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</si>
  <si>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</si>
  <si>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</si>
  <si>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</si>
  <si>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</si>
  <si>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</si>
  <si>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</si>
  <si>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</si>
  <si>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</si>
  <si>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</si>
  <si>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</si>
  <si>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</si>
  <si>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</si>
  <si>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</si>
  <si>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</si>
  <si>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</si>
  <si>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</si>
  <si>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</si>
  <si>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</si>
  <si>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</si>
  <si>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</si>
  <si>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</si>
  <si>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</si>
  <si>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</si>
  <si>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</si>
  <si>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</si>
  <si>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</si>
  <si>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</si>
  <si>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</si>
  <si>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</si>
  <si>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</si>
  <si>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</si>
  <si>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</si>
  <si>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</si>
  <si>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</si>
  <si>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</si>
  <si>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</si>
  <si>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</si>
  <si>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</si>
  <si>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</si>
  <si>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</si>
  <si>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</si>
  <si>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</si>
  <si>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</si>
  <si>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</si>
  <si>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</si>
  <si>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</si>
  <si>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</si>
  <si>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</si>
  <si>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</si>
  <si>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</si>
  <si>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</si>
  <si>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</si>
  <si>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</si>
  <si>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</si>
  <si>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</si>
  <si>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</si>
  <si>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</si>
  <si>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</si>
  <si>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</si>
  <si>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</si>
  <si>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</si>
  <si>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</si>
  <si>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</si>
  <si>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</si>
  <si>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</si>
  <si>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</si>
  <si>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</si>
  <si>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</si>
  <si>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</si>
  <si>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</si>
  <si>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</si>
  <si>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</si>
  <si>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</si>
  <si>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</si>
  <si>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</si>
  <si>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</si>
  <si>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</si>
  <si>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</si>
  <si>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</si>
  <si>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</si>
  <si>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</si>
  <si>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</si>
  <si>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</si>
  <si>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</si>
  <si>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</si>
  <si>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</si>
  <si>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</si>
  <si>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</si>
  <si>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</si>
  <si>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</si>
  <si>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</si>
  <si>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</si>
  <si>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</si>
  <si>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</si>
  <si>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</si>
  <si>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</si>
  <si>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</si>
  <si>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</si>
  <si>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</si>
  <si>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</si>
  <si>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</si>
  <si>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</si>
  <si>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</si>
  <si>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</si>
  <si>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</si>
  <si>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</si>
  <si>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</si>
  <si>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</si>
  <si>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</si>
  <si>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</si>
  <si>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</si>
  <si>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</si>
  <si>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</si>
  <si>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</si>
  <si>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</si>
  <si>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</si>
  <si>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</si>
  <si>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</si>
  <si>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</si>
  <si>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</si>
  <si>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</si>
  <si>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</si>
  <si>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</si>
  <si>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</si>
  <si>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</si>
  <si>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</si>
  <si>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</si>
  <si>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</si>
  <si>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</si>
  <si>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</si>
  <si>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</si>
  <si>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</si>
  <si>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</si>
  <si>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</si>
  <si>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</si>
  <si>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</si>
  <si>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</si>
  <si>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</si>
  <si>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</si>
  <si>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</si>
  <si>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</si>
  <si>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</si>
  <si>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</si>
  <si>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</si>
  <si>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</si>
  <si>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</si>
  <si>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</si>
  <si>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</si>
  <si>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</si>
  <si>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</si>
  <si>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</si>
  <si>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</si>
  <si>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</si>
  <si>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</si>
  <si>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</si>
  <si>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</si>
  <si>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</si>
  <si>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</si>
  <si>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</si>
  <si>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</si>
  <si>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</si>
  <si>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</si>
  <si>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</si>
  <si>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</si>
  <si>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</si>
  <si>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</si>
  <si>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</si>
  <si>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</si>
  <si>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</si>
  <si>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</si>
  <si>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</si>
  <si>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</si>
  <si>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</si>
  <si>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</si>
  <si>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</si>
  <si>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</si>
  <si>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</si>
  <si>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</si>
  <si>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</si>
  <si>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</si>
  <si>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</si>
  <si>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</si>
  <si>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</si>
  <si>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</si>
  <si>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</si>
  <si>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</si>
  <si>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</si>
  <si>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</si>
  <si>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</si>
  <si>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</si>
  <si>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</si>
  <si>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</si>
  <si>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</si>
  <si>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</si>
  <si>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</si>
  <si>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</si>
  <si>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</si>
  <si>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</si>
  <si>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</si>
  <si>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</si>
  <si>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</si>
  <si>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</si>
  <si>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</si>
  <si>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</si>
  <si>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</si>
  <si>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</si>
  <si>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</si>
  <si>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</si>
  <si>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</si>
  <si>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</si>
  <si>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</si>
  <si>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</si>
  <si>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</si>
  <si>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</si>
  <si>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</si>
  <si>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</si>
  <si>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</si>
  <si>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</si>
  <si>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</si>
  <si>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</si>
  <si>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</si>
  <si>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</si>
  <si>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</si>
  <si>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</si>
  <si>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</si>
  <si>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</si>
  <si>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</si>
  <si>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</si>
  <si>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</si>
  <si>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</si>
  <si>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</si>
  <si>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</si>
  <si>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</si>
  <si>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</si>
  <si>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</si>
  <si>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</si>
  <si>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</si>
  <si>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</si>
  <si>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</si>
  <si>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</si>
  <si>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</si>
  <si>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</si>
  <si>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</si>
  <si>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</si>
  <si>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</si>
  <si>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</si>
  <si>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</si>
  <si>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</si>
  <si>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</si>
  <si>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</si>
  <si>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</si>
  <si>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</si>
  <si>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</si>
  <si>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</si>
  <si>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</si>
  <si>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</si>
  <si>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</si>
  <si>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</si>
  <si>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</si>
  <si>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</si>
  <si>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</si>
  <si>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</si>
  <si>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</si>
  <si>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</si>
  <si>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</si>
  <si>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</si>
  <si>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</si>
  <si>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</si>
  <si>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</si>
  <si>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</si>
  <si>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</si>
  <si>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</si>
  <si>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</si>
  <si>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</si>
  <si>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</si>
  <si>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</si>
  <si>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</si>
  <si>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</si>
  <si>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</si>
  <si>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</si>
  <si>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</si>
  <si>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</si>
  <si>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</si>
  <si>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</si>
  <si>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</si>
  <si>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</si>
  <si>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</si>
  <si>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</si>
  <si>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</si>
  <si>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</si>
  <si>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</si>
  <si>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</si>
  <si>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</si>
  <si>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</si>
  <si>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</si>
  <si>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</si>
  <si>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</si>
  <si>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</si>
  <si>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</si>
  <si>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</si>
  <si>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</si>
  <si>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</si>
  <si>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</si>
  <si>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</si>
  <si>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</si>
  <si>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</si>
  <si>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</si>
  <si>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</si>
  <si>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</si>
  <si>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</si>
  <si>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</si>
  <si>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</si>
  <si>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</si>
  <si>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</si>
  <si>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</si>
  <si>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</si>
  <si>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</si>
  <si>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</si>
  <si>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</si>
  <si>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</si>
  <si>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</si>
  <si>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</si>
  <si>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</si>
  <si>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</si>
  <si>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</si>
  <si>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</si>
  <si>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</si>
  <si>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</si>
  <si>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</si>
  <si>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</si>
  <si>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</si>
  <si>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</si>
  <si>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</si>
  <si>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</si>
  <si>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</si>
  <si>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</si>
  <si>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</si>
  <si>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</si>
  <si>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</si>
  <si>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</si>
  <si>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</si>
  <si>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</si>
  <si>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</si>
  <si>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</si>
  <si>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</si>
  <si>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</si>
  <si>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</si>
  <si>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</si>
  <si>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</si>
  <si>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</si>
  <si>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</si>
  <si>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</si>
  <si>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</si>
  <si>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</si>
  <si>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</si>
  <si>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</si>
  <si>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</si>
  <si>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</si>
  <si>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</si>
  <si>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</si>
  <si>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</si>
  <si>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</si>
  <si>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</si>
  <si>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</si>
  <si>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</si>
  <si>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</si>
  <si>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</si>
  <si>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</si>
  <si>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</si>
  <si>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</si>
  <si>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</si>
  <si>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</si>
  <si>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</si>
  <si>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</si>
  <si>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</si>
  <si>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</si>
  <si>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</si>
  <si>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</si>
  <si>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</si>
  <si>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</si>
  <si>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</si>
  <si>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</si>
  <si>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</si>
  <si>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</si>
  <si>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</si>
  <si>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</si>
  <si>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</si>
  <si>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</si>
  <si>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</si>
  <si>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</si>
  <si>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</si>
  <si>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</si>
  <si>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</si>
  <si>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</si>
  <si>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</si>
  <si>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</si>
  <si>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</si>
  <si>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</si>
  <si>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</si>
  <si>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</si>
  <si>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</si>
  <si>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</si>
  <si>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</si>
  <si>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</si>
  <si>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</si>
  <si>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</si>
  <si>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</si>
  <si>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</si>
  <si>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</si>
  <si>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</si>
  <si>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</si>
  <si>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</si>
  <si>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</si>
  <si>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</si>
  <si>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</si>
  <si>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</si>
  <si>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</si>
  <si>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</si>
  <si>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</si>
  <si>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</si>
  <si>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</si>
  <si>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</si>
  <si>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</si>
  <si>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</si>
  <si>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</si>
  <si>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</si>
  <si>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</si>
  <si>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</si>
  <si>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</si>
  <si>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</si>
  <si>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</si>
  <si>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</si>
  <si>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</si>
  <si>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</si>
  <si>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</si>
  <si>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</si>
  <si>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</si>
  <si>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</si>
  <si>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</si>
  <si>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</si>
  <si>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</si>
  <si>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</si>
  <si>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</si>
  <si>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</si>
  <si>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</si>
  <si>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</si>
  <si>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</si>
  <si>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</si>
  <si>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</si>
  <si>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</si>
  <si>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</si>
  <si>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</si>
  <si>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</si>
  <si>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</si>
  <si>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</si>
  <si>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</si>
  <si>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</si>
  <si>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</si>
  <si>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</si>
  <si>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</si>
  <si>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</si>
  <si>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</si>
  <si>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</si>
  <si>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</si>
  <si>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</si>
  <si>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</si>
  <si>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</si>
  <si>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</si>
  <si>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</si>
  <si>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</si>
  <si>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</si>
  <si>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</si>
  <si>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</si>
  <si>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</si>
  <si>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</si>
  <si>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</si>
  <si>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</si>
  <si>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</si>
  <si>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</si>
  <si>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</si>
  <si>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</si>
  <si>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</si>
  <si>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</si>
  <si>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</si>
  <si>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</si>
  <si>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</si>
  <si>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</si>
  <si>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</si>
  <si>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</si>
  <si>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</si>
  <si>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</si>
  <si>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</si>
  <si>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</si>
  <si>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</si>
  <si>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</si>
  <si>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</si>
  <si>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</si>
  <si>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</si>
  <si>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</si>
  <si>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</si>
  <si>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</si>
  <si>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</si>
  <si>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</si>
  <si>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</si>
  <si>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</si>
  <si>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</si>
  <si>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</si>
  <si>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</si>
  <si>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</si>
  <si>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</si>
  <si>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</si>
  <si>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</si>
  <si>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</si>
  <si>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</si>
  <si>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</si>
  <si>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</si>
  <si>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</si>
  <si>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</si>
  <si>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</si>
  <si>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</si>
  <si>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</si>
  <si>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</si>
  <si>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</si>
  <si>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</si>
  <si>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</si>
  <si>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</si>
  <si>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</si>
  <si>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</si>
  <si>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</si>
  <si>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</si>
  <si>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</si>
  <si>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</si>
  <si>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</si>
  <si>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</si>
  <si>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</si>
  <si>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</si>
  <si>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</si>
  <si>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</si>
  <si>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</si>
  <si>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</si>
  <si>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</si>
  <si>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</si>
  <si>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</si>
  <si>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</si>
  <si>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</si>
  <si>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</si>
  <si>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</si>
  <si>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</si>
  <si>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</si>
  <si>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</si>
  <si>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</si>
  <si>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</si>
  <si>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</si>
  <si>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</si>
  <si>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</si>
  <si>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</si>
  <si>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</si>
  <si>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</si>
  <si>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</si>
  <si>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</si>
  <si>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</si>
  <si>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</si>
  <si>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</si>
  <si>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</si>
  <si>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</si>
  <si>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</si>
  <si>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</si>
  <si>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</si>
  <si>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</si>
  <si>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</si>
  <si>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</si>
  <si>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</si>
  <si>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</si>
  <si>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</si>
  <si>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</si>
  <si>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</si>
  <si>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</si>
  <si>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</si>
  <si>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</si>
  <si>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</si>
  <si>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</si>
  <si>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</si>
  <si>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</si>
  <si>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</si>
  <si>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</si>
  <si>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</si>
  <si>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</si>
  <si>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</si>
  <si>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</si>
  <si>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</si>
  <si>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</si>
  <si>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</si>
  <si>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</si>
  <si>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</si>
  <si>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</si>
  <si>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</si>
  <si>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</si>
  <si>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</si>
  <si>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</si>
  <si>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</si>
  <si>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</si>
  <si>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</si>
  <si>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</si>
  <si>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</si>
  <si>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</si>
  <si>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</si>
  <si>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</si>
  <si>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</si>
  <si>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</si>
  <si>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</si>
  <si>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</si>
  <si>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</si>
  <si>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</si>
  <si>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</si>
  <si>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</si>
  <si>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</si>
  <si>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</si>
  <si>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</si>
  <si>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</si>
  <si>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</si>
  <si>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</si>
  <si>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</si>
  <si>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</si>
  <si>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</si>
  <si>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</si>
  <si>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</si>
  <si>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</si>
  <si>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</si>
  <si>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</si>
  <si>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</si>
  <si>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</si>
  <si>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</si>
  <si>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</si>
  <si>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</si>
  <si>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</si>
  <si>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</si>
  <si>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</si>
  <si>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</si>
  <si>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</si>
  <si>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</si>
  <si>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</si>
  <si>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</si>
  <si>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</si>
  <si>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</si>
  <si>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</si>
  <si>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</si>
  <si>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</si>
  <si>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</si>
  <si>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</si>
  <si>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</si>
  <si>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</si>
  <si>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</si>
  <si>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</si>
  <si>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</si>
  <si>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</si>
  <si>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</si>
  <si>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</si>
  <si>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</si>
  <si>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</si>
  <si>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</si>
  <si>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</si>
  <si>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</si>
  <si>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</si>
  <si>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</si>
  <si>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</si>
  <si>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</si>
  <si>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</si>
  <si>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</si>
  <si>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</si>
  <si>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</si>
  <si>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</si>
  <si>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</si>
  <si>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</si>
  <si>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</si>
  <si>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</si>
  <si>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</si>
  <si>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</si>
  <si>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</si>
  <si>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</si>
  <si>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</si>
  <si>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</si>
  <si>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</si>
  <si>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</si>
  <si>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</si>
  <si>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</si>
  <si>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</si>
  <si>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</si>
  <si>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</si>
  <si>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</si>
  <si>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</si>
  <si>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</si>
  <si>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</si>
  <si>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</si>
  <si>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</si>
  <si>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</si>
  <si>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</si>
  <si>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</si>
  <si>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</si>
  <si>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</si>
  <si>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</si>
  <si>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</si>
  <si>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</si>
  <si>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</si>
  <si>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</si>
  <si>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</si>
  <si>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</si>
  <si>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</si>
  <si>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</si>
  <si>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</si>
  <si>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</si>
  <si>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</si>
  <si>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</si>
  <si>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</si>
  <si>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</si>
  <si>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</si>
  <si>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</si>
  <si>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</si>
  <si>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</si>
  <si>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</si>
  <si>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</si>
  <si>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</si>
  <si>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</si>
  <si>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</si>
  <si>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</si>
  <si>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</si>
  <si>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</si>
  <si>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</si>
  <si>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</si>
  <si>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</si>
  <si>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</si>
  <si>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</si>
  <si>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</si>
  <si>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</si>
  <si>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</si>
  <si>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</si>
  <si>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</si>
  <si>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</si>
  <si>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</si>
  <si>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</si>
  <si>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</si>
  <si>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</si>
  <si>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</si>
  <si>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</si>
  <si>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</si>
  <si>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</si>
  <si>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</si>
  <si>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</si>
  <si>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</si>
  <si>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</si>
  <si>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</si>
  <si>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</si>
  <si>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</si>
  <si>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</si>
  <si>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</si>
  <si>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</si>
  <si>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</si>
  <si>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</si>
  <si>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</si>
  <si>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</si>
  <si>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</si>
  <si>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</si>
  <si>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</si>
  <si>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</si>
  <si>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</si>
  <si>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</si>
  <si>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</si>
  <si>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</si>
  <si>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</si>
  <si>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</si>
  <si>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</si>
  <si>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</si>
  <si>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</si>
  <si>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</si>
  <si>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</si>
  <si>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</si>
  <si>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</si>
  <si>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</si>
  <si>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</si>
  <si>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</si>
  <si>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</si>
  <si>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</si>
  <si>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</si>
  <si>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</si>
  <si>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</si>
  <si>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</si>
  <si>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</si>
  <si>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</si>
  <si>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</si>
  <si>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</si>
  <si>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</si>
  <si>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</si>
  <si>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</si>
  <si>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</si>
  <si>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</si>
  <si>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</si>
  <si>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</si>
  <si>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</si>
  <si>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</si>
  <si>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</si>
  <si>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</si>
  <si>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</si>
  <si>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</si>
  <si>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</si>
  <si>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</si>
  <si>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</si>
  <si>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</si>
  <si>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</si>
  <si>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</si>
  <si>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</si>
  <si>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</si>
  <si>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</si>
  <si>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</si>
  <si>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</si>
  <si>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</si>
  <si>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</si>
  <si>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</si>
  <si>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</si>
  <si>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</si>
  <si>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</si>
  <si>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</si>
  <si>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</si>
  <si>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</si>
  <si>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</si>
  <si>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</si>
  <si>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</si>
  <si>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</si>
  <si>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</si>
  <si>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</si>
  <si>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</si>
  <si>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</si>
  <si>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</si>
  <si>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</si>
  <si>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</si>
  <si>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</si>
  <si>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</si>
  <si>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</si>
  <si>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</si>
  <si>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</si>
  <si>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</si>
  <si>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</si>
  <si>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</si>
  <si>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</si>
  <si>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</si>
  <si>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</si>
  <si>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</si>
  <si>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</si>
  <si>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</si>
  <si>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</si>
  <si>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</si>
  <si>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</si>
  <si>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</si>
  <si>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</si>
  <si>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</si>
  <si>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</si>
  <si>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</si>
  <si>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</si>
  <si>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</si>
  <si>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</si>
  <si>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</si>
  <si>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</si>
  <si>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</si>
  <si>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</si>
  <si>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</si>
  <si>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</si>
  <si>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</si>
  <si>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</si>
  <si>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</si>
  <si>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</si>
  <si>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</si>
  <si>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</si>
  <si>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</si>
  <si>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</si>
  <si>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</si>
  <si>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</si>
  <si>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</si>
  <si>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</si>
  <si>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</si>
  <si>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</si>
  <si>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</si>
  <si>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</si>
  <si>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</si>
  <si>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</si>
  <si>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</si>
  <si>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</si>
  <si>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</si>
  <si>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</si>
  <si>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</si>
  <si>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</si>
  <si>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</si>
  <si>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</si>
  <si>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</si>
  <si>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</si>
  <si>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</si>
  <si>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</si>
  <si>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</si>
  <si>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</si>
  <si>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</si>
  <si>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</si>
  <si>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</si>
  <si>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</si>
  <si>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</si>
  <si>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</si>
  <si>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</si>
  <si>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</si>
  <si>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</si>
  <si>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</si>
  <si>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</si>
  <si>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</si>
  <si>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</si>
  <si>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</si>
  <si>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</si>
  <si>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</si>
  <si>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</si>
  <si>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</si>
  <si>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</si>
  <si>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</si>
  <si>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</si>
  <si>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</si>
  <si>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</si>
  <si>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</si>
  <si>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</si>
  <si>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</si>
  <si>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</si>
  <si>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</si>
  <si>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</si>
  <si>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</si>
  <si>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</si>
  <si>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</si>
  <si>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</si>
  <si>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</si>
  <si>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</si>
  <si>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</si>
  <si>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</si>
  <si>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</si>
  <si>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</si>
  <si>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</si>
  <si>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</si>
  <si>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</si>
  <si>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</si>
  <si>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</si>
  <si>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</si>
  <si>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</si>
  <si>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</si>
  <si>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</si>
  <si>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</si>
  <si>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</si>
  <si>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</si>
  <si>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</si>
  <si>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</si>
  <si>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</si>
  <si>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</si>
  <si>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</si>
  <si>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</si>
  <si>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</si>
  <si>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</si>
  <si>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</si>
  <si>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</si>
  <si>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</si>
  <si>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</si>
  <si>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</si>
  <si>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</si>
  <si>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</si>
  <si>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</si>
  <si>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</si>
  <si>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</si>
  <si>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</si>
  <si>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</si>
  <si>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</si>
  <si>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</si>
  <si>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</si>
  <si>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</si>
  <si>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</si>
  <si>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</si>
  <si>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</si>
  <si>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</si>
  <si>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</si>
  <si>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</si>
  <si>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</si>
  <si>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</si>
  <si>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</si>
  <si>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</si>
  <si>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</si>
  <si>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</si>
  <si>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</si>
  <si>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</si>
  <si>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</si>
  <si>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</si>
  <si>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</si>
  <si>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</si>
  <si>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</si>
  <si>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</si>
  <si>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</si>
  <si>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</si>
  <si>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</si>
  <si>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</si>
  <si>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</si>
  <si>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</si>
  <si>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</si>
  <si>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</si>
  <si>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</si>
  <si>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</si>
  <si>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</si>
  <si>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</si>
  <si>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</si>
  <si>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</si>
  <si>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</si>
  <si>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</si>
  <si>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</si>
  <si>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</si>
  <si>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</si>
  <si>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</si>
  <si>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</si>
  <si>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</si>
  <si>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</si>
  <si>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</si>
  <si>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</si>
  <si>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</si>
  <si>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</si>
  <si>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</si>
  <si>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</si>
  <si>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</si>
  <si>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</si>
  <si>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</si>
  <si>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</si>
  <si>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</si>
  <si>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</si>
  <si>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</si>
  <si>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</si>
  <si>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</si>
  <si>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</si>
  <si>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</si>
  <si>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</si>
  <si>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</si>
  <si>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</si>
  <si>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</si>
  <si>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</si>
  <si>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</si>
  <si>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</si>
  <si>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</si>
  <si>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</si>
  <si>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</si>
  <si>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</si>
  <si>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</si>
  <si>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</si>
  <si>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</si>
  <si>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</si>
  <si>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</si>
  <si>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</si>
  <si>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</si>
  <si>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</si>
  <si>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</si>
  <si>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</si>
  <si>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</si>
  <si>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</si>
  <si>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</si>
  <si>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</si>
  <si>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</si>
  <si>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</si>
  <si>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</si>
  <si>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</si>
  <si>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</si>
  <si>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</si>
  <si>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</si>
  <si>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</si>
  <si>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</si>
  <si>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</si>
  <si>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</si>
  <si>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</si>
  <si>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</si>
  <si>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</si>
  <si>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</si>
  <si>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</si>
  <si>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</si>
  <si>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</si>
  <si>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</si>
  <si>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</si>
  <si>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</si>
  <si>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</si>
  <si>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</si>
  <si>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</si>
  <si>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</si>
  <si>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</si>
  <si>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</si>
  <si>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</si>
  <si>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</si>
  <si>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</si>
  <si>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</si>
  <si>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</si>
  <si>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</si>
  <si>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</si>
  <si>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</si>
  <si>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</si>
  <si>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</si>
  <si>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</si>
  <si>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</si>
  <si>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</si>
  <si>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</si>
  <si>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</si>
  <si>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</si>
  <si>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</si>
  <si>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</si>
  <si>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</si>
  <si>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</si>
  <si>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</si>
  <si>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</si>
  <si>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</si>
  <si>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</si>
  <si>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</si>
  <si>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</si>
  <si>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</si>
  <si>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</si>
  <si>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</si>
  <si>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</si>
  <si>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</si>
  <si>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</si>
  <si>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</si>
  <si>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</si>
  <si>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</si>
  <si>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</si>
  <si>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</si>
  <si>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</si>
  <si>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</si>
  <si>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</si>
  <si>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</si>
  <si>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</si>
  <si>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</si>
  <si>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</si>
  <si>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</si>
  <si>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</si>
  <si>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</si>
  <si>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</si>
  <si>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</si>
  <si>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</si>
  <si>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</si>
  <si>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</si>
  <si>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</si>
  <si>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</si>
  <si>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</si>
  <si>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</si>
  <si>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</si>
  <si>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</si>
  <si>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</si>
  <si>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</si>
  <si>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</si>
  <si>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</si>
  <si>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</si>
  <si>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</si>
  <si>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</si>
  <si>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</si>
  <si>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</si>
  <si>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</si>
  <si>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</si>
  <si>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</si>
  <si>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</si>
  <si>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</si>
  <si>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</si>
  <si>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</si>
  <si>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</si>
  <si>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</si>
  <si>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</si>
  <si>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</si>
  <si>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</si>
  <si>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</si>
  <si>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</si>
  <si>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</si>
  <si>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</si>
  <si>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</si>
  <si>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</si>
  <si>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</si>
  <si>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</si>
  <si>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</si>
  <si>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</si>
  <si>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</si>
  <si>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</si>
  <si>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</si>
  <si>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</si>
  <si>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</si>
  <si>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</si>
  <si>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</si>
  <si>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</si>
  <si>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</si>
  <si>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</si>
  <si>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</si>
  <si>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</si>
  <si>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</si>
  <si>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</si>
  <si>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</si>
  <si>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</si>
  <si>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</si>
  <si>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</si>
  <si>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</si>
  <si>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</si>
  <si>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</si>
  <si>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</si>
  <si>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</si>
  <si>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</si>
  <si>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</si>
  <si>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</si>
  <si>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</si>
  <si>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</si>
  <si>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</si>
  <si>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</si>
  <si>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</si>
  <si>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</si>
  <si>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</si>
  <si>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</si>
  <si>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</si>
  <si>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</si>
  <si>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</si>
  <si>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</si>
  <si>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</si>
  <si>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</si>
  <si>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</si>
  <si>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</si>
  <si>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</si>
  <si>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</si>
  <si>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</si>
  <si>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</si>
  <si>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</si>
  <si>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</si>
  <si>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</si>
  <si>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</si>
  <si>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</si>
  <si>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</si>
  <si>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</si>
  <si>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</si>
  <si>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</si>
  <si>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</si>
  <si>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</si>
  <si>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</si>
  <si>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</si>
  <si>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</si>
  <si>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</si>
  <si>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</si>
  <si>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</si>
  <si>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</si>
  <si>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</si>
  <si>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</si>
  <si>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</si>
  <si>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</si>
  <si>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</si>
  <si>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</si>
  <si>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</si>
  <si>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</si>
  <si>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</si>
  <si>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</si>
  <si>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</si>
  <si>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</si>
  <si>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</si>
  <si>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</si>
  <si>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</si>
  <si>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</si>
  <si>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</si>
  <si>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</si>
  <si>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</si>
  <si>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</si>
  <si>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</si>
  <si>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</si>
  <si>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</si>
  <si>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</si>
  <si>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</si>
  <si>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</si>
  <si>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</si>
  <si>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</si>
  <si>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</si>
  <si>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</si>
  <si>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</si>
  <si>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</si>
  <si>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</si>
  <si>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</si>
  <si>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</si>
  <si>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</si>
  <si>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</si>
  <si>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</si>
  <si>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</si>
  <si>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</si>
  <si>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</si>
  <si>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</si>
  <si>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</si>
  <si>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</si>
  <si>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</si>
  <si>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</si>
  <si>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</si>
  <si>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</si>
  <si>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</si>
  <si>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</si>
  <si>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</si>
  <si>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</si>
  <si>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</si>
  <si>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</si>
  <si>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</si>
  <si>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</si>
  <si>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</si>
  <si>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</si>
  <si>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</si>
  <si>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</si>
  <si>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</si>
  <si>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</si>
  <si>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</si>
  <si>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</si>
  <si>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</si>
  <si>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</si>
  <si>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</si>
  <si>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</si>
  <si>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</si>
  <si>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</si>
  <si>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</si>
  <si>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</si>
  <si>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</si>
  <si>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</si>
  <si>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</si>
  <si>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</si>
  <si>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</si>
  <si>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</si>
  <si>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</si>
  <si>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</si>
  <si>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</si>
  <si>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</si>
  <si>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</si>
  <si>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</si>
  <si>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</si>
  <si>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</si>
  <si>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</si>
  <si>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</si>
  <si>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</si>
  <si>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</si>
  <si>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</si>
  <si>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</si>
  <si>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</si>
  <si>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</si>
  <si>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</si>
  <si>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</si>
  <si>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</si>
  <si>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</si>
  <si>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</si>
  <si>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</si>
  <si>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</si>
  <si>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</si>
  <si>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</si>
  <si>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</si>
  <si>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</si>
  <si>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</si>
  <si>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</si>
  <si>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</si>
  <si>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</si>
  <si>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</si>
  <si>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</si>
  <si>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</si>
  <si>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</si>
  <si>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</si>
  <si>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</si>
  <si>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</si>
  <si>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</si>
  <si>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</si>
  <si>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</si>
  <si>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</si>
  <si>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</si>
  <si>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</si>
  <si>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</si>
  <si>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</si>
  <si>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</si>
  <si>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</si>
  <si>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</si>
  <si>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</si>
  <si>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</si>
  <si>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</si>
  <si>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</si>
  <si>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</si>
  <si>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</si>
  <si>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</si>
  <si>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</si>
  <si>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</si>
  <si>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</si>
  <si>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</si>
  <si>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</si>
  <si>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</si>
  <si>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</si>
  <si>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</si>
  <si>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</si>
  <si>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</si>
  <si>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</si>
  <si>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</si>
  <si>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</si>
  <si>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</si>
  <si>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</si>
  <si>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</si>
  <si>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</si>
  <si>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</si>
  <si>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</si>
  <si>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</si>
  <si>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</si>
  <si>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</si>
  <si>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</si>
  <si>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</si>
  <si>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</si>
  <si>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</si>
  <si>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</si>
  <si>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</si>
  <si>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</si>
  <si>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</si>
  <si>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</si>
  <si>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</si>
  <si>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</si>
  <si>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</si>
  <si>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</si>
  <si>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</si>
  <si>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</si>
  <si>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</si>
  <si>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</si>
  <si>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</si>
  <si>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</si>
  <si>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</si>
  <si>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</si>
  <si>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</si>
  <si>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</si>
  <si>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</si>
  <si>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</si>
  <si>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</si>
  <si>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</si>
  <si>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</si>
  <si>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</si>
  <si>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</si>
  <si>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</si>
  <si>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</si>
  <si>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</si>
  <si>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</si>
  <si>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</si>
  <si>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</si>
  <si>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</si>
  <si>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</si>
  <si>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</si>
  <si>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</si>
  <si>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</si>
  <si>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</si>
  <si>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</si>
  <si>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</si>
  <si>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</si>
  <si>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</si>
  <si>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</si>
  <si>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</si>
  <si>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</si>
  <si>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</si>
  <si>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</si>
  <si>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</si>
  <si>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</si>
  <si>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</si>
  <si>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</si>
  <si>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</si>
  <si>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</si>
  <si>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</si>
  <si>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</si>
  <si>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</si>
  <si>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</si>
  <si>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</si>
  <si>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</si>
  <si>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</si>
  <si>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</si>
  <si>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</si>
  <si>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</si>
  <si>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</si>
  <si>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</si>
  <si>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</si>
  <si>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</si>
  <si>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</si>
  <si>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</si>
  <si>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</si>
  <si>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</si>
  <si>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</si>
  <si>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</si>
  <si>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</si>
  <si>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</si>
  <si>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</si>
  <si>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</si>
  <si>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</si>
  <si>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</si>
  <si>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</si>
  <si>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</si>
  <si>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</si>
  <si>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</si>
  <si>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</si>
  <si>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</si>
  <si>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</si>
  <si>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</si>
  <si>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</si>
  <si>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</si>
  <si>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</si>
  <si>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</si>
  <si>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</si>
  <si>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</si>
  <si>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</si>
  <si>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</si>
  <si>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</si>
  <si>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</si>
  <si>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</si>
  <si>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</si>
  <si>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</si>
  <si>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</si>
  <si>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</si>
  <si>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</si>
  <si>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</si>
  <si>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</si>
  <si>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</si>
  <si>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</si>
  <si>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</si>
  <si>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</si>
  <si>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</si>
  <si>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</si>
  <si>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</si>
  <si>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</si>
  <si>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</si>
  <si>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</si>
  <si>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</si>
  <si>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</si>
  <si>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</si>
  <si>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</si>
  <si>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</si>
  <si>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</si>
  <si>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</si>
  <si>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</si>
  <si>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</si>
  <si>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</si>
  <si>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</si>
  <si>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</si>
  <si>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</si>
  <si>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</si>
  <si>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</si>
  <si>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</si>
  <si>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</si>
  <si>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</si>
  <si>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</si>
  <si>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</si>
  <si>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</si>
  <si>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</si>
  <si>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</si>
  <si>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</si>
  <si>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</si>
  <si>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</si>
  <si>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</si>
  <si>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</si>
  <si>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</si>
  <si>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</si>
  <si>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</si>
  <si>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</si>
  <si>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</si>
  <si>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</si>
  <si>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</si>
  <si>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</si>
  <si>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</si>
  <si>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</si>
  <si>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</si>
  <si>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</si>
  <si>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</si>
  <si>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</si>
  <si>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</si>
  <si>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</si>
  <si>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</si>
  <si>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</si>
  <si>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</si>
  <si>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</si>
  <si>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</si>
  <si>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</si>
  <si>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</si>
  <si>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</si>
  <si>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</si>
  <si>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</si>
  <si>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</si>
  <si>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</si>
  <si>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</si>
  <si>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</si>
  <si>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</si>
  <si>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</si>
  <si>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</si>
  <si>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</si>
  <si>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</si>
  <si>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</si>
  <si>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</si>
  <si>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</si>
  <si>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</si>
  <si>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</si>
  <si>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</si>
  <si>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</si>
  <si>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</si>
  <si>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</si>
  <si>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</si>
  <si>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</si>
  <si>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</si>
  <si>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</si>
  <si>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</si>
  <si>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</si>
  <si>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</si>
  <si>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</si>
  <si>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</si>
  <si>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</si>
  <si>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</si>
  <si>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</si>
  <si>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</si>
  <si>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</si>
  <si>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</si>
  <si>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</si>
  <si>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</si>
  <si>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</si>
  <si>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</si>
  <si>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</si>
  <si>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</si>
  <si>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</si>
  <si>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</si>
  <si>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</si>
  <si>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</si>
  <si>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</si>
  <si>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</si>
  <si>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</si>
  <si>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</si>
  <si>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</si>
  <si>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</si>
  <si>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</si>
  <si>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</si>
  <si>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</si>
  <si>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</si>
  <si>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</si>
  <si>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</si>
  <si>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</si>
  <si>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</si>
  <si>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</si>
  <si>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</si>
  <si>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</si>
  <si>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</si>
  <si>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</si>
  <si>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</si>
  <si>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</si>
  <si>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</si>
  <si>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</si>
  <si>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</si>
  <si>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</si>
  <si>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</si>
  <si>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</si>
  <si>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</si>
  <si>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</si>
  <si>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</si>
  <si>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</si>
  <si>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</si>
  <si>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</si>
  <si>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</si>
  <si>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</si>
  <si>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</si>
  <si>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</si>
  <si>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</si>
  <si>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</si>
  <si>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</si>
  <si>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</si>
  <si>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</si>
  <si>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</si>
  <si>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</si>
  <si>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</si>
  <si>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</si>
  <si>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</si>
  <si>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</si>
  <si>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</si>
  <si>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</si>
  <si>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</si>
  <si>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</si>
  <si>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</si>
  <si>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</si>
  <si>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</si>
  <si>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</si>
  <si>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</si>
  <si>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</si>
  <si>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</si>
  <si>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</si>
  <si>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</si>
  <si>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</si>
  <si>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</si>
  <si>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</si>
  <si>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</si>
  <si>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</si>
  <si>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</si>
  <si>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</si>
  <si>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</si>
  <si>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</si>
  <si>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</si>
  <si>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</si>
  <si>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</si>
  <si>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</si>
  <si>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</si>
  <si>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</si>
  <si>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</si>
  <si>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</si>
  <si>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</si>
  <si>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</si>
  <si>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</si>
  <si>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</si>
  <si>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</si>
  <si>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</si>
  <si>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</si>
  <si>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</si>
  <si>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</si>
  <si>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</si>
  <si>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</si>
  <si>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</si>
  <si>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</si>
  <si>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</si>
  <si>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</si>
  <si>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</si>
  <si>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</si>
  <si>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</si>
  <si>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</si>
  <si>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</si>
  <si>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</si>
  <si>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</si>
  <si>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</si>
  <si>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</si>
  <si>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</si>
  <si>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</si>
  <si>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</si>
  <si>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</si>
  <si>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</si>
  <si>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</si>
  <si>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</si>
  <si>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</si>
  <si>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</si>
  <si>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</si>
  <si>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</si>
  <si>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</si>
  <si>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</si>
  <si>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</si>
  <si>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</si>
  <si>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</si>
  <si>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</si>
  <si>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</si>
  <si>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</si>
  <si>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</si>
  <si>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</si>
  <si>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</si>
  <si>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</si>
  <si>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</si>
  <si>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</si>
  <si>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</si>
  <si>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</si>
  <si>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</si>
  <si>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</si>
  <si>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</si>
  <si>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</si>
  <si>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</si>
  <si>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</si>
  <si>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</si>
  <si>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</si>
  <si>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</si>
  <si>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</si>
  <si>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</si>
  <si>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</si>
  <si>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</si>
  <si>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</si>
  <si>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</si>
  <si>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</si>
  <si>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</si>
  <si>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</si>
  <si>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</si>
  <si>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</si>
  <si>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</si>
  <si>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</si>
  <si>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</si>
  <si>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</si>
  <si>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</si>
  <si>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</si>
  <si>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</si>
  <si>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</si>
  <si>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</si>
  <si>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</si>
  <si>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</si>
  <si>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</si>
  <si>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</si>
  <si>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</si>
  <si>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</si>
  <si>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</si>
  <si>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</si>
  <si>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</si>
  <si>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</si>
  <si>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</si>
  <si>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</si>
  <si>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</si>
  <si>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</si>
  <si>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</si>
  <si>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</si>
  <si>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</si>
  <si>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</si>
  <si>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</si>
  <si>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</si>
  <si>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</si>
  <si>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</si>
  <si>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</si>
  <si>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</si>
  <si>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</si>
  <si>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</si>
  <si>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</si>
  <si>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</si>
  <si>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</si>
  <si>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</si>
  <si>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</si>
  <si>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</si>
  <si>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</si>
  <si>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</si>
  <si>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</si>
  <si>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</si>
  <si>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</si>
  <si>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</si>
  <si>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</si>
  <si>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</si>
  <si>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</si>
  <si>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</si>
  <si>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</si>
  <si>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</si>
  <si>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</si>
  <si>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</si>
  <si>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</si>
  <si>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</si>
  <si>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</si>
  <si>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</si>
  <si>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</si>
  <si>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</si>
  <si>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</si>
  <si>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</si>
  <si>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</si>
  <si>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</si>
  <si>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</si>
  <si>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</si>
  <si>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</si>
  <si>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</si>
  <si>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</si>
  <si>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</si>
  <si>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</si>
  <si>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</si>
  <si>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</si>
  <si>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</si>
  <si>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</si>
  <si>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</si>
  <si>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</si>
  <si>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</si>
  <si>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</si>
  <si>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</si>
  <si>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</si>
  <si>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</si>
  <si>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</si>
  <si>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</si>
  <si>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</si>
  <si>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</si>
  <si>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</si>
  <si>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</si>
  <si>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</si>
  <si>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</si>
  <si>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</si>
  <si>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</si>
  <si>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</si>
  <si>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</si>
  <si>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</si>
  <si>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</si>
  <si>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</si>
  <si>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</si>
  <si>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</si>
  <si>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</si>
  <si>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</si>
  <si>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</si>
  <si>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</si>
  <si>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</si>
  <si>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</si>
  <si>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</si>
  <si>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</si>
  <si>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</si>
  <si>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</si>
  <si>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</si>
  <si>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</si>
  <si>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</si>
  <si>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</si>
  <si>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</si>
  <si>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</si>
  <si>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</si>
  <si>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</si>
  <si>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</si>
  <si>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</si>
  <si>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</si>
  <si>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</si>
  <si>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</si>
  <si>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</si>
  <si>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</si>
  <si>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</si>
  <si>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</si>
  <si>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</si>
  <si>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</si>
  <si>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</si>
  <si>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</si>
  <si>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</si>
  <si>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</si>
  <si>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</si>
  <si>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</si>
  <si>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</si>
  <si>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</si>
  <si>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</si>
  <si>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</si>
  <si>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</si>
  <si>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</si>
  <si>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</si>
  <si>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</si>
  <si>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</si>
  <si>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</si>
  <si>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</si>
  <si>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</si>
  <si>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</si>
  <si>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</si>
  <si>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</si>
  <si>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</si>
  <si>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</si>
  <si>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</si>
  <si>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</si>
  <si>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</si>
  <si>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</si>
  <si>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</si>
  <si>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</si>
  <si>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</si>
  <si>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</si>
  <si>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</si>
  <si>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</si>
  <si>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</si>
  <si>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</si>
  <si>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</si>
  <si>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</si>
  <si>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</si>
  <si>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</si>
  <si>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</si>
  <si>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</si>
  <si>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</si>
  <si>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</si>
  <si>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</si>
  <si>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</si>
  <si>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</si>
  <si>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</si>
  <si>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</si>
  <si>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</si>
  <si>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</si>
  <si>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</si>
  <si>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</si>
  <si>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</si>
  <si>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</si>
  <si>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</si>
  <si>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</si>
  <si>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</si>
  <si>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</si>
  <si>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</si>
  <si>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</si>
  <si>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</si>
  <si>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</si>
  <si>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</si>
  <si>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</si>
  <si>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</si>
  <si>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</si>
  <si>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</si>
  <si>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</si>
  <si>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</si>
  <si>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</si>
  <si>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</si>
  <si>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</si>
  <si>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</si>
  <si>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</si>
  <si>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</si>
  <si>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</si>
  <si>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</si>
  <si>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</si>
  <si>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</si>
  <si>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</si>
  <si>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</si>
  <si>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</si>
  <si>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</si>
  <si>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</si>
  <si>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</si>
  <si>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</si>
  <si>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</si>
  <si>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</si>
  <si>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</si>
  <si>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</si>
  <si>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</si>
  <si>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</si>
  <si>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</si>
  <si>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</si>
  <si>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</si>
  <si>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</si>
  <si>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</si>
  <si>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</si>
  <si>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</si>
  <si>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</si>
  <si>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</si>
  <si>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</si>
  <si>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</si>
  <si>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</si>
  <si>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</si>
  <si>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</si>
  <si>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</si>
  <si>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</si>
  <si>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</si>
  <si>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</si>
  <si>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</si>
  <si>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</si>
  <si>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</si>
  <si>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</si>
  <si>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</si>
  <si>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</si>
  <si>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</si>
  <si>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</si>
  <si>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</si>
  <si>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</si>
  <si>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</si>
  <si>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</si>
  <si>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</si>
  <si>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</si>
  <si>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</si>
  <si>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</si>
  <si>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</si>
  <si>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</si>
  <si>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</si>
  <si>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</si>
  <si>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</si>
  <si>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</si>
  <si>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</si>
  <si>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</si>
  <si>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</si>
  <si>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</si>
  <si>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</si>
  <si>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</si>
  <si>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</si>
  <si>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</si>
  <si>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</si>
  <si>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</si>
  <si>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</si>
  <si>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</si>
  <si>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</si>
  <si>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</si>
  <si>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</si>
  <si>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</si>
  <si>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</si>
  <si>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</si>
  <si>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</si>
  <si>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</si>
  <si>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</si>
  <si>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</si>
  <si>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</si>
  <si>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</si>
  <si>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</si>
  <si>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</si>
  <si>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</si>
  <si>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</si>
  <si>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</si>
  <si>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</si>
  <si>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</si>
  <si>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</si>
  <si>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</si>
  <si>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</si>
  <si>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</si>
  <si>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</si>
  <si>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</si>
  <si>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</si>
  <si>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</si>
  <si>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</si>
  <si>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</si>
  <si>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</si>
  <si>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</si>
  <si>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</si>
  <si>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</si>
  <si>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</si>
  <si>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</si>
  <si>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</si>
  <si>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</si>
  <si>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</si>
  <si>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</si>
  <si>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</si>
  <si>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</si>
  <si>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</si>
  <si>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</si>
  <si>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</si>
  <si>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</si>
  <si>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</si>
  <si>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</si>
  <si>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</si>
  <si>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</si>
  <si>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</si>
  <si>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</si>
  <si>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</si>
  <si>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</si>
  <si>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</si>
  <si>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</si>
  <si>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</si>
  <si>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</si>
  <si>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</si>
  <si>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</si>
  <si>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</si>
  <si>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</si>
  <si>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</si>
  <si>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</si>
  <si>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</si>
  <si>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</si>
  <si>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</si>
  <si>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</si>
  <si>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</si>
  <si>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</si>
  <si>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</si>
  <si>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</si>
  <si>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</si>
  <si>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</si>
  <si>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</si>
  <si>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</si>
  <si>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</si>
  <si>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</si>
  <si>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</si>
  <si>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</si>
  <si>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</si>
  <si>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</si>
  <si>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</si>
  <si>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</si>
  <si>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</si>
  <si>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</si>
  <si>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</si>
  <si>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</si>
  <si>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</si>
  <si>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</si>
  <si>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</si>
  <si>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</si>
  <si>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</si>
  <si>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</si>
  <si>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</si>
  <si>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</si>
  <si>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</si>
  <si>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</si>
  <si>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</si>
  <si>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</si>
  <si>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</si>
  <si>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</si>
  <si>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</si>
  <si>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</si>
  <si>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</si>
  <si>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</si>
  <si>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</si>
  <si>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</si>
  <si>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</si>
  <si>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</si>
  <si>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</si>
  <si>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</si>
  <si>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</si>
  <si>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</si>
  <si>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</si>
  <si>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</si>
  <si>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</si>
  <si>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</si>
  <si>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</si>
  <si>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</si>
  <si>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</si>
  <si>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</si>
  <si>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</si>
  <si>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</si>
  <si>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</si>
  <si>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</si>
  <si>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</si>
  <si>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</si>
  <si>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</si>
  <si>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</si>
  <si>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</si>
  <si>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</si>
  <si>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</si>
  <si>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</si>
  <si>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</si>
  <si>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</si>
  <si>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</si>
  <si>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</si>
  <si>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</si>
  <si>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</si>
  <si>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</si>
  <si>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</si>
  <si>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</si>
  <si>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</si>
  <si>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</si>
  <si>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</si>
  <si>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</si>
  <si>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</si>
  <si>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</si>
  <si>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</si>
  <si>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</si>
  <si>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</si>
  <si>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</si>
  <si>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</si>
  <si>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</si>
  <si>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</si>
  <si>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</si>
  <si>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</si>
  <si>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</si>
  <si>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</si>
  <si>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</si>
  <si>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</si>
  <si>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</si>
  <si>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</si>
  <si>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</si>
  <si>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</si>
  <si>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</si>
  <si>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</si>
  <si>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</si>
  <si>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</si>
  <si>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</si>
  <si>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</si>
  <si>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</si>
  <si>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</si>
  <si>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</si>
  <si>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</si>
  <si>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</si>
  <si>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</si>
  <si>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</si>
  <si>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</si>
  <si>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</si>
  <si>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</si>
  <si>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</si>
  <si>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</si>
  <si>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</si>
  <si>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</si>
  <si>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</si>
  <si>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</si>
  <si>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</si>
  <si>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</si>
  <si>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</si>
  <si>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</si>
  <si>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</si>
  <si>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</si>
  <si>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</si>
  <si>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</si>
  <si>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</si>
  <si>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</si>
  <si>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</si>
  <si>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</si>
  <si>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</si>
  <si>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</si>
  <si>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</si>
  <si>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</si>
  <si>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</si>
  <si>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</si>
  <si>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</si>
  <si>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</si>
  <si>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</si>
  <si>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</si>
  <si>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</si>
  <si>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</si>
  <si>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</si>
  <si>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</si>
  <si>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</si>
  <si>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</si>
  <si>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</si>
  <si>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</si>
  <si>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</si>
  <si>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</si>
  <si>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</si>
  <si>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</si>
  <si>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</si>
  <si>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</si>
  <si>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</si>
  <si>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</si>
  <si>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</si>
  <si>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</si>
  <si>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</si>
  <si>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</si>
  <si>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</si>
  <si>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</si>
  <si>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</si>
  <si>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</si>
  <si>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</si>
  <si>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</si>
  <si>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</si>
  <si>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</si>
  <si>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</si>
  <si>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</si>
  <si>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</si>
  <si>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</si>
  <si>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</si>
  <si>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</si>
  <si>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</si>
  <si>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</si>
  <si>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</si>
  <si>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</si>
  <si>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</si>
  <si>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</si>
  <si>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</si>
  <si>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</si>
  <si>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</si>
  <si>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</si>
  <si>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</si>
  <si>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</si>
  <si>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</si>
  <si>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</si>
  <si>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</si>
  <si>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</si>
  <si>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</si>
  <si>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</si>
  <si>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</si>
  <si>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</si>
  <si>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</si>
  <si>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</si>
  <si>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</si>
  <si>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</si>
  <si>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</si>
  <si>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</si>
  <si>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</si>
  <si>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</si>
  <si>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</si>
  <si>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</si>
  <si>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</si>
  <si>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</si>
  <si>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</si>
  <si>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</si>
  <si>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</si>
  <si>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</si>
  <si>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</si>
  <si>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</si>
  <si>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</si>
  <si>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</si>
  <si>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</si>
  <si>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</si>
  <si>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</si>
  <si>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</si>
  <si>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</si>
  <si>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</si>
  <si>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</si>
  <si>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</si>
  <si>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</si>
  <si>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</si>
  <si>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</si>
  <si>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</si>
  <si>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</si>
  <si>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</si>
  <si>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</si>
  <si>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</si>
  <si>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</si>
  <si>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</si>
  <si>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</si>
  <si>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</si>
  <si>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</si>
  <si>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</si>
  <si>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</si>
  <si>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</si>
  <si>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</si>
  <si>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</si>
  <si>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</si>
  <si>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</si>
  <si>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</si>
  <si>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</si>
  <si>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</si>
  <si>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</si>
  <si>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</si>
  <si>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</si>
  <si>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</si>
  <si>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</si>
  <si>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</si>
  <si>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</si>
  <si>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</si>
  <si>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</si>
  <si>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</si>
  <si>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</si>
  <si>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</si>
  <si>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</si>
  <si>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</si>
  <si>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</si>
  <si>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</si>
  <si>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</si>
  <si>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</si>
  <si>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</si>
  <si>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</si>
  <si>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</si>
  <si>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</si>
  <si>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</si>
  <si>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</si>
  <si>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</si>
  <si>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</si>
  <si>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</si>
  <si>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</si>
  <si>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</si>
  <si>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</si>
  <si>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</si>
  <si>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</si>
  <si>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</si>
  <si>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</si>
  <si>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</si>
  <si>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</si>
  <si>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</si>
  <si>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</si>
  <si>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</si>
  <si>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</si>
  <si>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</si>
  <si>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</si>
  <si>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</si>
  <si>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</si>
  <si>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</si>
  <si>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</si>
  <si>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</si>
  <si>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</si>
  <si>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</si>
  <si>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</si>
  <si>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</si>
  <si>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</si>
  <si>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</si>
  <si>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</si>
  <si>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</si>
  <si>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</si>
  <si>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</si>
  <si>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</si>
  <si>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</si>
  <si>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</si>
  <si>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</si>
  <si>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</si>
  <si>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</si>
  <si>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</si>
  <si>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</si>
  <si>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</si>
  <si>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</si>
  <si>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</si>
  <si>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</si>
  <si>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</si>
  <si>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</si>
  <si>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</si>
  <si>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</si>
  <si>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</si>
  <si>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</si>
  <si>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</si>
  <si>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</si>
  <si>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</si>
  <si>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</si>
  <si>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</si>
  <si>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</si>
  <si>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</si>
  <si>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</si>
  <si>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</si>
  <si>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</si>
  <si>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</si>
  <si>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</si>
  <si>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</si>
  <si>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</si>
  <si>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</si>
  <si>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</si>
  <si>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</si>
  <si>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</si>
  <si>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</si>
  <si>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</si>
  <si>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</si>
  <si>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</si>
  <si>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</si>
  <si>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</si>
  <si>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</si>
  <si>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</si>
  <si>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</si>
  <si>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</si>
  <si>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</si>
  <si>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</si>
  <si>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</si>
  <si>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</si>
  <si>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</si>
  <si>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</si>
  <si>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</si>
  <si>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</si>
  <si>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</si>
  <si>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</si>
  <si>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</si>
  <si>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</si>
  <si>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</si>
  <si>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</si>
  <si>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</si>
  <si>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</si>
  <si>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</si>
  <si>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</si>
  <si>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</si>
  <si>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</si>
  <si>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</si>
  <si>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</si>
  <si>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</si>
  <si>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</si>
  <si>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</si>
  <si>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</si>
  <si>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</si>
  <si>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</si>
  <si>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</si>
  <si>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</si>
  <si>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</si>
  <si>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</si>
  <si>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</si>
  <si>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</si>
  <si>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</si>
  <si>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</si>
  <si>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</si>
  <si>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</si>
  <si>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</si>
  <si>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</si>
  <si>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</si>
  <si>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</si>
  <si>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</si>
  <si>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</si>
  <si>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</si>
  <si>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</si>
  <si>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</si>
  <si>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</si>
  <si>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</si>
  <si>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</si>
  <si>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</si>
  <si>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</si>
  <si>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</si>
  <si>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</si>
  <si>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</si>
  <si>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</si>
  <si>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</si>
  <si>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</si>
  <si>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</si>
  <si>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</si>
  <si>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</si>
  <si>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</si>
  <si>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</si>
  <si>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</si>
  <si>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</si>
  <si>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</si>
  <si>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</si>
  <si>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</si>
  <si>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</si>
  <si>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</si>
  <si>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</si>
  <si>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</si>
  <si>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</si>
  <si>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</si>
  <si>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</si>
  <si>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</si>
  <si>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</si>
  <si>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</si>
  <si>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</si>
  <si>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</si>
  <si>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</si>
  <si>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</si>
  <si>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</si>
  <si>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</si>
  <si>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</si>
  <si>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</si>
  <si>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</si>
  <si>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</si>
  <si>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</si>
  <si>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</si>
  <si>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</si>
  <si>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</si>
  <si>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</si>
  <si>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</si>
  <si>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</si>
  <si>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</si>
  <si>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</si>
  <si>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</si>
  <si>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</si>
  <si>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</si>
  <si>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</si>
  <si>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</si>
  <si>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</si>
  <si>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</si>
  <si>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</si>
  <si>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</si>
  <si>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</si>
  <si>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</si>
  <si>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</si>
  <si>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</si>
  <si>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</si>
  <si>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</si>
  <si>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</si>
  <si>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</si>
  <si>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</si>
  <si>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</si>
  <si>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</si>
  <si>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</si>
  <si>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</si>
  <si>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</si>
  <si>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</si>
  <si>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</si>
  <si>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</si>
  <si>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</si>
  <si>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</si>
  <si>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</si>
  <si>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</si>
  <si>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</si>
  <si>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</si>
  <si>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</si>
  <si>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</si>
  <si>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</si>
  <si>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</si>
  <si>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</si>
  <si>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</si>
  <si>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</si>
  <si>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</si>
  <si>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</si>
  <si>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</si>
  <si>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</si>
  <si>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</si>
  <si>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</si>
  <si>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</si>
  <si>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</si>
  <si>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</si>
  <si>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</si>
  <si>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</si>
  <si>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</si>
  <si>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</si>
  <si>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</si>
  <si>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</si>
  <si>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</si>
  <si>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</si>
  <si>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</si>
  <si>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</si>
  <si>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</si>
  <si>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</si>
  <si>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</si>
  <si>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</si>
  <si>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</si>
  <si>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</si>
  <si>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</si>
  <si>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</si>
  <si>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</si>
  <si>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</si>
  <si>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</si>
  <si>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</si>
  <si>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</si>
  <si>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</si>
  <si>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</si>
  <si>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</si>
  <si>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</si>
  <si>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</si>
  <si>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</si>
  <si>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</si>
  <si>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</si>
  <si>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</si>
  <si>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</si>
  <si>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</si>
  <si>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</si>
  <si>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</si>
  <si>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</si>
  <si>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</si>
  <si>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</si>
  <si>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</si>
  <si>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</si>
  <si>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</si>
  <si>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</si>
  <si>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</si>
  <si>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</si>
  <si>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</si>
  <si>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</si>
  <si>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</si>
  <si>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</si>
  <si>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</si>
  <si>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</si>
  <si>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</si>
  <si>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</si>
  <si>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</si>
  <si>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</si>
  <si>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</si>
  <si>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</si>
  <si>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</si>
  <si>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</si>
  <si>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</si>
  <si>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</si>
  <si>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</si>
  <si>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</si>
  <si>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</si>
  <si>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</si>
  <si>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</si>
  <si>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</si>
  <si>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</si>
  <si>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</si>
  <si>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</si>
  <si>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</si>
  <si>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</si>
  <si>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</si>
  <si>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</si>
  <si>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</si>
  <si>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</si>
  <si>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</si>
  <si>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</si>
  <si>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</si>
  <si>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</si>
  <si>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</si>
  <si>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</si>
  <si>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</si>
  <si>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</si>
  <si>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</si>
  <si>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</si>
  <si>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</si>
  <si>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</si>
  <si>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</si>
  <si>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</si>
  <si>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</si>
  <si>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</si>
  <si>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</si>
  <si>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</si>
  <si>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</si>
  <si>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</si>
  <si>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</si>
  <si>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</si>
  <si>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</si>
  <si>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</si>
  <si>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</si>
  <si>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</si>
  <si>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</si>
  <si>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</si>
  <si>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</si>
  <si>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</si>
  <si>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</si>
  <si>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</si>
  <si>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</si>
  <si>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</si>
  <si>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</si>
  <si>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</si>
  <si>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</si>
  <si>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</si>
  <si>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</si>
  <si>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</si>
  <si>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</si>
  <si>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</si>
  <si>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</si>
  <si>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</si>
  <si>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</si>
  <si>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</si>
  <si>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</si>
  <si>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</si>
  <si>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</si>
  <si>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</si>
  <si>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</si>
  <si>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</si>
  <si>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</si>
  <si>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</si>
  <si>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</si>
  <si>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</si>
  <si>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</si>
  <si>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</si>
  <si>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</si>
  <si>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</si>
  <si>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</si>
  <si>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</si>
  <si>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</si>
  <si>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</si>
  <si>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</si>
  <si>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</si>
  <si>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</si>
  <si>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</si>
  <si>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</si>
  <si>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</si>
  <si>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</si>
  <si>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</si>
  <si>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</si>
  <si>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</si>
  <si>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</si>
  <si>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</si>
  <si>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</si>
  <si>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</si>
  <si>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</si>
  <si>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</si>
  <si>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</si>
  <si>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</si>
  <si>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</si>
  <si>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</si>
  <si>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</si>
  <si>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</si>
  <si>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</si>
  <si>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</si>
  <si>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</si>
  <si>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</si>
  <si>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</si>
  <si>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</si>
  <si>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</si>
  <si>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</si>
  <si>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</si>
  <si>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</si>
  <si>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</si>
  <si>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</si>
  <si>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</si>
  <si>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</si>
  <si>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</si>
  <si>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</si>
  <si>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</si>
  <si>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</si>
  <si>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</si>
  <si>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</si>
  <si>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</si>
  <si>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</si>
  <si>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</si>
  <si>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</si>
  <si>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</si>
  <si>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</si>
  <si>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</si>
  <si>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</si>
  <si>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</si>
  <si>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</si>
  <si>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</si>
  <si>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</si>
  <si>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</si>
  <si>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</si>
  <si>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</si>
  <si>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</si>
  <si>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</si>
  <si>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</si>
  <si>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</si>
  <si>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</si>
  <si>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</si>
  <si>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</si>
  <si>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</si>
  <si>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</si>
  <si>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</si>
  <si>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</si>
  <si>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</si>
  <si>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</si>
  <si>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</si>
  <si>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</si>
  <si>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</si>
  <si>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</si>
  <si>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</si>
  <si>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</si>
  <si>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</si>
  <si>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</si>
  <si>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</si>
  <si>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</si>
  <si>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</si>
  <si>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</si>
  <si>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</si>
  <si>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</si>
  <si>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</si>
  <si>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</si>
  <si>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</si>
  <si>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</si>
  <si>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</si>
  <si>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</si>
  <si>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</si>
  <si>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</si>
  <si>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</si>
  <si>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</si>
  <si>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</si>
  <si>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</si>
  <si>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</si>
  <si>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</si>
  <si>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</si>
  <si>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</si>
  <si>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</si>
  <si>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</si>
  <si>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</si>
  <si>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</si>
  <si>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</si>
  <si>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</si>
  <si>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</si>
  <si>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</si>
  <si>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</si>
  <si>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</si>
  <si>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</si>
  <si>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</si>
  <si>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</si>
  <si>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</si>
  <si>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</si>
  <si>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</si>
  <si>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</si>
  <si>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</si>
  <si>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</si>
  <si>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</si>
  <si>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</si>
  <si>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</si>
  <si>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</si>
  <si>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</si>
  <si>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</si>
  <si>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</si>
  <si>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</si>
  <si>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</si>
  <si>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</si>
  <si>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</si>
  <si>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</si>
  <si>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</si>
  <si>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</si>
  <si>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</si>
  <si>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</si>
  <si>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</si>
  <si>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</si>
  <si>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</si>
  <si>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</si>
  <si>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</si>
  <si>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</si>
  <si>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</si>
  <si>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</si>
  <si>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</si>
  <si>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</si>
  <si>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</si>
  <si>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</si>
  <si>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</si>
  <si>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</si>
  <si>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</si>
  <si>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</si>
  <si>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</si>
  <si>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</si>
  <si>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</si>
  <si>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</si>
  <si>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</si>
  <si>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</si>
  <si>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</si>
  <si>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</si>
  <si>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</si>
  <si>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</si>
  <si>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</si>
  <si>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</si>
  <si>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</si>
  <si>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</si>
  <si>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</si>
  <si>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</si>
  <si>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</si>
  <si>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</si>
  <si>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</si>
  <si>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</si>
  <si>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</si>
  <si>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</si>
  <si>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</si>
  <si>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</si>
  <si>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</si>
  <si>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</si>
  <si>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</si>
  <si>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</si>
  <si>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</si>
  <si>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</si>
  <si>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</si>
  <si>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</si>
  <si>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</si>
  <si>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</si>
  <si>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</si>
  <si>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</si>
  <si>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</si>
  <si>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</si>
  <si>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</si>
  <si>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</si>
  <si>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</si>
  <si>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</si>
  <si>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</si>
  <si>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</si>
  <si>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</si>
  <si>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</si>
  <si>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</si>
  <si>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</si>
  <si>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</si>
  <si>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</si>
  <si>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</si>
  <si>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</si>
  <si>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</si>
  <si>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</si>
  <si>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</si>
  <si>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</si>
  <si>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</si>
  <si>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</si>
  <si>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</si>
  <si>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</si>
  <si>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</si>
  <si>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</si>
  <si>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</si>
  <si>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</si>
  <si>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</si>
  <si>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</si>
  <si>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</si>
  <si>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</si>
  <si>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</si>
  <si>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</si>
  <si>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</si>
  <si>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</si>
  <si>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</si>
  <si>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</si>
  <si>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</si>
  <si>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</si>
  <si>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</si>
  <si>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</si>
  <si>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</si>
  <si>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</si>
  <si>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</si>
  <si>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</si>
  <si>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</si>
  <si>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</si>
  <si>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</si>
  <si>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</si>
  <si>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</si>
  <si>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</si>
  <si>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</si>
  <si>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</si>
  <si>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</si>
  <si>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</si>
  <si>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</si>
  <si>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</si>
  <si>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</si>
  <si>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</si>
  <si>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</si>
  <si>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</si>
  <si>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</si>
  <si>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</si>
  <si>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</si>
  <si>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</si>
  <si>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</si>
  <si>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</si>
  <si>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</si>
  <si>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</si>
  <si>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</si>
  <si>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</si>
  <si>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</si>
  <si>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</si>
  <si>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</si>
  <si>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</si>
  <si>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</si>
  <si>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</si>
  <si>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</si>
  <si>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</si>
  <si>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</si>
  <si>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</si>
  <si>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</si>
  <si>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</si>
  <si>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</si>
  <si>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</si>
  <si>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</si>
  <si>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</si>
  <si>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</si>
  <si>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</si>
  <si>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</si>
  <si>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</si>
  <si>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</si>
  <si>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</si>
  <si>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</si>
  <si>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</si>
  <si>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</si>
  <si>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</si>
  <si>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</si>
  <si>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</si>
  <si>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</si>
  <si>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</si>
  <si>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</si>
  <si>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</si>
  <si>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</si>
  <si>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</si>
  <si>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</si>
  <si>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</si>
  <si>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</si>
  <si>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</si>
  <si>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</si>
  <si>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</si>
  <si>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</si>
  <si>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</si>
  <si>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</si>
  <si>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</si>
  <si>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</si>
  <si>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</si>
  <si>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</si>
  <si>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</si>
  <si>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</si>
  <si>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</si>
  <si>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</si>
  <si>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</si>
  <si>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</si>
  <si>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</si>
  <si>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</si>
  <si>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</si>
  <si>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</si>
  <si>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</si>
  <si>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</si>
  <si>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</si>
  <si>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</si>
  <si>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</si>
  <si>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</si>
  <si>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</si>
  <si>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</si>
  <si>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</si>
  <si>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</si>
  <si>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</si>
  <si>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</si>
  <si>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</si>
  <si>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</si>
  <si>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</si>
  <si>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</si>
  <si>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</si>
  <si>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</si>
  <si>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</si>
  <si>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</si>
  <si>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</si>
  <si>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</si>
  <si>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</si>
  <si>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</si>
  <si>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</si>
  <si>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</si>
  <si>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</si>
  <si>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</si>
  <si>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</si>
  <si>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</si>
  <si>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</si>
  <si>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</si>
  <si>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</si>
  <si>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</si>
  <si>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</si>
  <si>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</si>
  <si>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</si>
  <si>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</si>
  <si>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</si>
  <si>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</si>
  <si>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</si>
  <si>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</si>
  <si>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</si>
  <si>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</si>
  <si>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</si>
  <si>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</si>
  <si>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</si>
  <si>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</si>
  <si>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</si>
  <si>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</si>
  <si>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</si>
  <si>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</si>
  <si>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</si>
  <si>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</si>
  <si>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</si>
  <si>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</si>
  <si>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</si>
  <si>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</si>
  <si>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</si>
  <si>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</si>
  <si>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</si>
  <si>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</si>
  <si>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</si>
  <si>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</si>
  <si>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</si>
  <si>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</si>
  <si>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</si>
  <si>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</si>
  <si>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</si>
  <si>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</si>
  <si>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</si>
  <si>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</si>
  <si>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</si>
  <si>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</si>
  <si>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</si>
  <si>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</si>
  <si>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</si>
  <si>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</si>
  <si>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</si>
  <si>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</si>
  <si>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</si>
  <si>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</si>
  <si>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</si>
  <si>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</si>
  <si>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</si>
  <si>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</si>
  <si>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</si>
  <si>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</si>
  <si>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</si>
  <si>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</si>
  <si>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</si>
  <si>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</si>
  <si>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</si>
  <si>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</si>
  <si>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</si>
  <si>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</si>
  <si>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</si>
  <si>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</si>
  <si>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</si>
  <si>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</si>
  <si>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</si>
  <si>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</si>
  <si>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</si>
  <si>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</si>
  <si>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</si>
  <si>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</si>
  <si>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</si>
  <si>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</si>
  <si>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</si>
  <si>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</si>
  <si>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</si>
  <si>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</si>
  <si>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</si>
  <si>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</si>
  <si>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</si>
  <si>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</si>
  <si>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</si>
  <si>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</si>
  <si>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</si>
  <si>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</si>
  <si>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</si>
  <si>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</si>
  <si>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</si>
  <si>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</si>
  <si>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</si>
  <si>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</si>
  <si>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</si>
  <si>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</si>
  <si>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</si>
  <si>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</si>
  <si>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</si>
  <si>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</si>
  <si>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</si>
  <si>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</si>
  <si>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</si>
  <si>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</si>
  <si>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</si>
  <si>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</si>
  <si>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</si>
  <si>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</si>
  <si>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</si>
  <si>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</si>
  <si>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</si>
  <si>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</si>
  <si>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</si>
  <si>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</si>
  <si>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</si>
  <si>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</si>
  <si>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</si>
  <si>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</si>
  <si>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</si>
  <si>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</si>
  <si>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</si>
  <si>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</si>
  <si>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</si>
  <si>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</si>
  <si>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</si>
  <si>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</si>
  <si>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</si>
  <si>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</si>
  <si>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</si>
  <si>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</si>
  <si>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</si>
  <si>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</si>
  <si>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</si>
  <si>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</si>
  <si>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</si>
  <si>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</si>
  <si>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</si>
  <si>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</si>
  <si>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</si>
  <si>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</si>
  <si>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</si>
  <si>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</si>
  <si>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</si>
  <si>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</si>
  <si>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</si>
  <si>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</si>
  <si>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</si>
  <si>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</si>
  <si>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</si>
  <si>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</si>
  <si>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</si>
  <si>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</si>
  <si>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</si>
  <si>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</si>
  <si>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</si>
  <si>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</si>
  <si>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</si>
  <si>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</si>
  <si>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</si>
  <si>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</si>
  <si>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</si>
  <si>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</si>
  <si>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</si>
  <si>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</si>
  <si>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</si>
  <si>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</si>
  <si>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</si>
  <si>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</si>
  <si>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</si>
  <si>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</si>
  <si>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</si>
  <si>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</si>
  <si>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</si>
  <si>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</si>
  <si>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</si>
  <si>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</si>
  <si>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</si>
  <si>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</si>
  <si>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</si>
  <si>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</si>
  <si>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</si>
  <si>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</si>
  <si>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</si>
  <si>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</si>
  <si>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</si>
  <si>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</si>
  <si>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</si>
  <si>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</si>
  <si>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</si>
  <si>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</si>
  <si>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</si>
  <si>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</si>
  <si>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</si>
  <si>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</si>
  <si>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</si>
  <si>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</si>
  <si>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</si>
  <si>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</si>
  <si>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</si>
  <si>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</si>
  <si>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</si>
  <si>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</si>
  <si>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</si>
  <si>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</si>
  <si>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</si>
  <si>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</si>
  <si>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</si>
  <si>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</si>
  <si>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</si>
  <si>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</si>
  <si>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</si>
  <si>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</si>
  <si>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</si>
  <si>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</si>
  <si>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</si>
  <si>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</si>
  <si>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</si>
  <si>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</si>
  <si>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</si>
  <si>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</si>
  <si>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</si>
  <si>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</si>
  <si>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</si>
  <si>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</si>
  <si>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</si>
  <si>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</si>
  <si>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</si>
  <si>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</si>
  <si>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</si>
  <si>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</si>
  <si>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</si>
  <si>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</si>
  <si>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</si>
  <si>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</si>
  <si>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</si>
  <si>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</si>
  <si>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</si>
  <si>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</si>
  <si>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</si>
  <si>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</si>
  <si>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</si>
  <si>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</si>
  <si>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</si>
  <si>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</si>
  <si>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</si>
  <si>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</si>
  <si>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</si>
  <si>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</si>
  <si>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</si>
  <si>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</si>
  <si>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</si>
  <si>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</si>
  <si>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</si>
  <si>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</si>
  <si>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</si>
  <si>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</si>
  <si>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</si>
  <si>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</si>
  <si>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</si>
  <si>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</si>
  <si>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</si>
  <si>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</si>
  <si>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</si>
  <si>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</si>
  <si>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</si>
  <si>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</si>
  <si>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</si>
  <si>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</si>
  <si>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</si>
  <si>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</si>
  <si>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</si>
  <si>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</si>
  <si>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</si>
  <si>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</si>
  <si>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</si>
  <si>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</si>
  <si>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</si>
  <si>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</si>
  <si>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</si>
  <si>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</si>
  <si>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</si>
  <si>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</si>
  <si>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</si>
  <si>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</si>
  <si>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</si>
  <si>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</si>
  <si>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</si>
  <si>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</si>
  <si>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</si>
  <si>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</si>
  <si>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</si>
  <si>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</si>
  <si>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</si>
  <si>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</si>
  <si>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</si>
  <si>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</si>
  <si>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</si>
  <si>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</si>
  <si>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</si>
  <si>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</si>
  <si>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</si>
  <si>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</si>
  <si>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</si>
  <si>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</si>
  <si>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</si>
  <si>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</si>
  <si>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</si>
  <si>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</si>
  <si>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</si>
  <si>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</si>
  <si>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</si>
  <si>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</si>
  <si>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</si>
  <si>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</si>
  <si>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</si>
  <si>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</si>
  <si>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</si>
  <si>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</si>
  <si>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</si>
  <si>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</si>
  <si>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</si>
  <si>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</si>
  <si>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</si>
  <si>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</si>
  <si>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</si>
  <si>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</si>
  <si>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</si>
  <si>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</si>
  <si>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</si>
  <si>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</si>
  <si>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</si>
  <si>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</si>
  <si>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</si>
  <si>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</si>
  <si>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</si>
  <si>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</si>
  <si>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</si>
  <si>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</si>
  <si>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</si>
  <si>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</si>
  <si>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</si>
  <si>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</si>
  <si>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</si>
  <si>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</si>
  <si>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</si>
  <si>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</si>
  <si>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</si>
  <si>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</si>
  <si>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</si>
  <si>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</si>
  <si>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</si>
  <si>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</si>
  <si>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</si>
  <si>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</si>
  <si>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</si>
  <si>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</si>
  <si>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</si>
  <si>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</si>
  <si>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</si>
  <si>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</si>
  <si>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</si>
  <si>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</si>
  <si>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</si>
  <si>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</si>
  <si>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</si>
  <si>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</si>
  <si>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</si>
  <si>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</si>
  <si>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</si>
  <si>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</si>
  <si>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</si>
  <si>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</si>
  <si>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</si>
  <si>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</si>
  <si>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</si>
  <si>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</si>
  <si>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</si>
  <si>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</si>
  <si>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</si>
  <si>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</si>
  <si>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</si>
  <si>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</si>
  <si>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</si>
  <si>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</si>
  <si>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</si>
  <si>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</si>
  <si>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</si>
  <si>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</si>
  <si>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</si>
  <si>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</si>
  <si>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</si>
  <si>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</si>
  <si>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</si>
  <si>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</si>
  <si>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</si>
  <si>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</si>
  <si>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</si>
  <si>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</si>
  <si>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</si>
  <si>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</si>
  <si>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</si>
  <si>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</si>
  <si>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</si>
  <si>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</si>
  <si>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</si>
  <si>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</si>
  <si>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</si>
  <si>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</si>
  <si>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</si>
  <si>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</si>
  <si>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</si>
  <si>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</si>
  <si>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</si>
  <si>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</si>
  <si>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</si>
  <si>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</si>
  <si>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</si>
  <si>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</si>
  <si>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</si>
  <si>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</si>
  <si>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</si>
  <si>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</si>
  <si>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</si>
  <si>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</si>
  <si>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</si>
  <si>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</si>
  <si>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</si>
  <si>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</si>
  <si>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</si>
  <si>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</si>
  <si>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</si>
  <si>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</si>
  <si>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</si>
  <si>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</si>
  <si>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</si>
  <si>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</si>
  <si>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</si>
  <si>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</si>
  <si>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</si>
  <si>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</si>
  <si>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</si>
  <si>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</si>
  <si>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</si>
  <si>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</si>
  <si>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</si>
  <si>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</si>
  <si>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</si>
  <si>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</si>
  <si>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</si>
  <si>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</si>
  <si>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</si>
  <si>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</si>
  <si>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</si>
  <si>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</si>
  <si>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</si>
  <si>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</si>
  <si>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</si>
  <si>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</si>
  <si>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</si>
  <si>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</si>
  <si>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</si>
  <si>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</si>
  <si>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</si>
  <si>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</si>
  <si>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</si>
  <si>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</si>
  <si>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</si>
  <si>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</si>
  <si>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</si>
  <si>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</si>
  <si>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</si>
  <si>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</si>
  <si>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</si>
  <si>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</si>
  <si>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</si>
  <si>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</si>
  <si>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</si>
  <si>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</si>
  <si>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</si>
  <si>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</si>
  <si>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</si>
  <si>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</si>
  <si>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</si>
  <si>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</si>
  <si>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</si>
  <si>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</si>
  <si>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</si>
  <si>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</si>
  <si>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</si>
  <si>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</si>
  <si>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</si>
  <si>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</si>
  <si>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</si>
  <si>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</si>
  <si>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</si>
  <si>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</si>
  <si>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</si>
  <si>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</si>
  <si>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</si>
  <si>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</si>
  <si>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</si>
  <si>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</si>
  <si>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</si>
  <si>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</si>
  <si>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</si>
  <si>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</si>
  <si>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</si>
  <si>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</si>
  <si>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</si>
  <si>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</si>
  <si>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</si>
  <si>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</si>
  <si>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</si>
  <si>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</si>
  <si>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</si>
  <si>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</si>
  <si>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</si>
  <si>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</si>
  <si>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</si>
  <si>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</si>
  <si>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</si>
  <si>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</si>
  <si>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</si>
  <si>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</si>
  <si>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</si>
  <si>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</si>
  <si>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</si>
  <si>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</si>
  <si>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</si>
  <si>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</si>
  <si>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</si>
  <si>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</si>
  <si>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</si>
  <si>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</si>
  <si>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</si>
  <si>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</si>
  <si>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</si>
  <si>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</si>
  <si>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</si>
  <si>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</si>
  <si>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</si>
  <si>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</si>
  <si>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</si>
  <si>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</si>
  <si>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</si>
  <si>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</si>
  <si>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</si>
  <si>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</si>
  <si>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</si>
  <si>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</si>
  <si>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</si>
  <si>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</si>
  <si>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</si>
  <si>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</si>
  <si>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</si>
  <si>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</si>
  <si>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</si>
  <si>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</si>
  <si>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</si>
  <si>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</si>
  <si>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</si>
  <si>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</si>
  <si>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</si>
  <si>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</si>
  <si>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</si>
  <si>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</si>
  <si>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</si>
  <si>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</si>
  <si>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</si>
  <si>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</si>
  <si>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</si>
  <si>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</si>
  <si>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</si>
  <si>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</si>
  <si>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</si>
  <si>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</si>
  <si>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</si>
  <si>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</si>
  <si>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</si>
  <si>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</si>
  <si>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</si>
  <si>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</si>
  <si>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</si>
  <si>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</si>
  <si>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</si>
  <si>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</si>
  <si>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</si>
  <si>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</si>
  <si>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</si>
  <si>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</si>
  <si>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</si>
  <si>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</si>
  <si>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</si>
  <si>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</si>
  <si>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</si>
  <si>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</si>
  <si>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</si>
  <si>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</si>
  <si>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</si>
  <si>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</si>
  <si>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</si>
  <si>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</si>
  <si>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</si>
  <si>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</si>
  <si>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</si>
  <si>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</si>
  <si>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</si>
  <si>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</si>
  <si>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</si>
  <si>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</si>
  <si>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</si>
  <si>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</si>
  <si>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</si>
  <si>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</si>
  <si>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</si>
  <si>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</si>
  <si>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</si>
  <si>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</si>
  <si>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</si>
  <si>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</si>
  <si>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</si>
  <si>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</si>
  <si>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</si>
  <si>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</si>
  <si>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</si>
  <si>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</si>
  <si>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</si>
  <si>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</si>
  <si>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</si>
  <si>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</si>
  <si>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</si>
  <si>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</si>
  <si>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</si>
  <si>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</si>
  <si>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</si>
  <si>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</si>
  <si>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</si>
  <si>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</si>
  <si>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</si>
  <si>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</si>
  <si>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</si>
  <si>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</si>
  <si>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</si>
  <si>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</si>
  <si>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</si>
  <si>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</si>
  <si>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</si>
  <si>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</si>
  <si>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</si>
  <si>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</si>
  <si>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</si>
  <si>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</si>
  <si>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</si>
  <si>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</si>
  <si>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</si>
  <si>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</si>
  <si>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</si>
  <si>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</si>
  <si>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</si>
  <si>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</si>
  <si>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</si>
  <si>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</si>
  <si>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</si>
  <si>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</si>
  <si>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</si>
  <si>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</si>
  <si>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</si>
  <si>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</si>
  <si>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</si>
  <si>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</si>
  <si>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</si>
  <si>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</si>
  <si>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</si>
  <si>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</si>
  <si>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</si>
  <si>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</si>
  <si>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</si>
  <si>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</si>
  <si>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</si>
  <si>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</si>
  <si>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</si>
  <si>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</si>
  <si>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</si>
  <si>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</si>
  <si>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</si>
  <si>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</si>
  <si>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</si>
  <si>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</si>
  <si>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</si>
  <si>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</si>
  <si>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</si>
  <si>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</si>
  <si>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</si>
  <si>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</si>
  <si>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</si>
  <si>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</si>
  <si>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</si>
  <si>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</si>
  <si>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</si>
  <si>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</si>
  <si>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</si>
  <si>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</si>
  <si>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</si>
  <si>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</si>
  <si>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</si>
  <si>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</si>
  <si>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</si>
  <si>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</si>
  <si>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</si>
  <si>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</si>
  <si>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</si>
  <si>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</si>
  <si>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</si>
  <si>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</si>
  <si>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</si>
  <si>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</si>
  <si>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</si>
  <si>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</si>
  <si>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</si>
  <si>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</si>
  <si>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</si>
  <si>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</si>
  <si>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</si>
  <si>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</si>
  <si>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</si>
  <si>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</si>
  <si>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</si>
  <si>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</si>
  <si>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</si>
  <si>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</si>
  <si>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</si>
  <si>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</si>
  <si>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</si>
  <si>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</si>
  <si>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</si>
  <si>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</si>
  <si>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</si>
  <si>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</si>
  <si>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</si>
  <si>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</si>
  <si>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</si>
  <si>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</si>
  <si>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</si>
  <si>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</si>
  <si>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</si>
  <si>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</si>
  <si>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</si>
  <si>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</si>
  <si>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</si>
  <si>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</si>
  <si>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</si>
  <si>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</si>
  <si>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</si>
  <si>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</si>
  <si>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</si>
  <si>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</si>
  <si>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</si>
  <si>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</si>
  <si>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</si>
  <si>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</si>
  <si>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</si>
  <si>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</si>
  <si>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</si>
  <si>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</si>
  <si>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</si>
  <si>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</si>
  <si>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</si>
  <si>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</si>
  <si>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</si>
  <si>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</si>
  <si>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</si>
  <si>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</si>
  <si>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</si>
  <si>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</si>
  <si>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</si>
  <si>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</si>
  <si>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</si>
  <si>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</si>
  <si>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</si>
  <si>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</si>
  <si>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</si>
  <si>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</si>
  <si>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</si>
  <si>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</si>
  <si>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</si>
  <si>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</si>
  <si>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</si>
  <si>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</si>
  <si>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</si>
  <si>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</si>
  <si>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</si>
  <si>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</si>
  <si>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</si>
  <si>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</si>
  <si>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</si>
  <si>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</si>
  <si>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</si>
  <si>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</si>
  <si>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</si>
  <si>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</si>
  <si>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</si>
  <si>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</si>
  <si>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</si>
  <si>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</si>
  <si>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</si>
  <si>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</si>
  <si>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</si>
  <si>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</si>
  <si>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</si>
  <si>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</si>
  <si>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</si>
  <si>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</si>
  <si>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</si>
  <si>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</si>
  <si>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</si>
  <si>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</si>
  <si>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</si>
  <si>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</si>
  <si>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</si>
  <si>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</si>
  <si>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</si>
  <si>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</si>
  <si>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</si>
  <si>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</si>
  <si>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</si>
  <si>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</si>
  <si>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</si>
  <si>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</si>
  <si>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</si>
  <si>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</si>
  <si>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</si>
  <si>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</si>
  <si>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</si>
  <si>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</si>
  <si>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</si>
  <si>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</si>
  <si>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</si>
  <si>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</si>
  <si>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</si>
  <si>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</si>
  <si>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</si>
  <si>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</si>
  <si>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</si>
  <si>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</si>
  <si>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</si>
  <si>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</si>
  <si>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</si>
  <si>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</si>
  <si>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</si>
  <si>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</si>
  <si>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</si>
  <si>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</si>
  <si>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</si>
  <si>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</si>
  <si>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</si>
  <si>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</si>
  <si>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</si>
  <si>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</si>
  <si>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</si>
  <si>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</si>
  <si>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</si>
  <si>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</si>
  <si>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</si>
  <si>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</si>
  <si>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</si>
  <si>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</si>
  <si>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</si>
  <si>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</si>
  <si>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</si>
  <si>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</si>
  <si>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</si>
  <si>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</si>
  <si>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</si>
  <si>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</si>
  <si>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</si>
  <si>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</si>
  <si>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</si>
  <si>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</si>
  <si>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</si>
  <si>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</si>
  <si>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</si>
  <si>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</si>
  <si>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</si>
  <si>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</si>
  <si>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</si>
  <si>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</si>
  <si>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</si>
  <si>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</si>
  <si>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</si>
  <si>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</si>
  <si>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</si>
  <si>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</si>
  <si>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</si>
  <si>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</si>
  <si>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</si>
  <si>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</si>
  <si>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</si>
  <si>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</si>
  <si>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</si>
  <si>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</si>
  <si>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</si>
  <si>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</si>
  <si>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</si>
  <si>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</si>
  <si>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</si>
  <si>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</si>
  <si>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</si>
  <si>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</si>
  <si>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</si>
  <si>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</si>
  <si>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</si>
  <si>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</si>
  <si>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</si>
  <si>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</si>
  <si>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</si>
  <si>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</si>
  <si>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</si>
  <si>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</si>
  <si>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</si>
  <si>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</si>
  <si>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</si>
  <si>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</si>
  <si>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</si>
  <si>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</si>
  <si>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</si>
  <si>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</si>
  <si>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</si>
  <si>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</si>
  <si>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</si>
  <si>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</si>
  <si>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</si>
  <si>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</si>
  <si>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</si>
  <si>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</si>
  <si>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</si>
  <si>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</si>
  <si>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</si>
  <si>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</si>
  <si>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</si>
  <si>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</si>
  <si>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</si>
  <si>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</si>
  <si>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</si>
  <si>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</si>
  <si>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</si>
  <si>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</si>
  <si>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</si>
  <si>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</si>
  <si>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</si>
  <si>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</si>
  <si>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</si>
  <si>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</si>
  <si>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</si>
  <si>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</si>
  <si>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</si>
  <si>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</si>
  <si>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</si>
  <si>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</si>
  <si>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</si>
  <si>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</si>
  <si>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</si>
  <si>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</si>
  <si>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</si>
  <si>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</si>
  <si>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</si>
  <si>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</si>
  <si>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</si>
  <si>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</si>
  <si>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</si>
  <si>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</si>
  <si>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</si>
  <si>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</si>
  <si>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</si>
  <si>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</si>
  <si>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</si>
  <si>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</si>
  <si>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</si>
  <si>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</si>
  <si>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</si>
  <si>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</si>
  <si>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</si>
  <si>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</si>
  <si>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</si>
  <si>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</si>
  <si>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</si>
  <si>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</si>
  <si>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</si>
  <si>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</si>
  <si>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</si>
  <si>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</si>
  <si>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</si>
  <si>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</si>
  <si>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</si>
  <si>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</si>
  <si>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</si>
  <si>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</si>
  <si>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</si>
  <si>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</si>
  <si>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</si>
  <si>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</si>
  <si>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</si>
  <si>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</si>
  <si>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</si>
  <si>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</si>
  <si>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</si>
  <si>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</si>
  <si>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</si>
  <si>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</si>
  <si>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</si>
  <si>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</si>
  <si>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</si>
  <si>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</si>
  <si>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</si>
  <si>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</si>
  <si>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</si>
  <si>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</si>
  <si>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</si>
  <si>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</si>
  <si>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</si>
  <si>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</si>
  <si>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</si>
  <si>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</si>
  <si>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</si>
  <si>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</si>
  <si>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</si>
  <si>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</si>
  <si>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</si>
  <si>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</si>
  <si>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</si>
  <si>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</si>
  <si>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</si>
  <si>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</si>
  <si>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</si>
  <si>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</si>
  <si>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</si>
  <si>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</si>
  <si>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</si>
  <si>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</si>
  <si>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</si>
  <si>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</si>
  <si>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</si>
  <si>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</si>
  <si>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</si>
  <si>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</si>
  <si>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</si>
  <si>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</si>
  <si>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</si>
  <si>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</si>
  <si>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</si>
  <si>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</si>
  <si>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</si>
  <si>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</si>
  <si>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</si>
  <si>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</si>
  <si>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</si>
  <si>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</si>
  <si>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</si>
  <si>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</si>
  <si>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</si>
  <si>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</si>
  <si>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</si>
  <si>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</si>
  <si>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</si>
  <si>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</si>
  <si>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</si>
  <si>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</si>
  <si>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</si>
  <si>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</si>
  <si>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</si>
  <si>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</si>
  <si>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</si>
  <si>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</si>
  <si>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</si>
  <si>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</si>
  <si>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</si>
  <si>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</si>
  <si>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</si>
  <si>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</si>
  <si>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</si>
  <si>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</si>
  <si>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</si>
  <si>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</si>
  <si>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</si>
  <si>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</si>
  <si>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</si>
  <si>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</si>
  <si>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</si>
  <si>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</si>
  <si>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</si>
  <si>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</si>
  <si>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</si>
  <si>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</si>
  <si>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</si>
  <si>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</si>
  <si>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</si>
  <si>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</si>
  <si>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</si>
  <si>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</si>
  <si>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</si>
  <si>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</si>
  <si>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</si>
  <si>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</si>
  <si>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</si>
  <si>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</si>
  <si>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</si>
  <si>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</si>
  <si>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</si>
  <si>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</si>
  <si>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</si>
  <si>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</si>
  <si>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</si>
  <si>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</si>
  <si>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</si>
  <si>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</si>
  <si>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</si>
  <si>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</si>
  <si>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</si>
  <si>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</si>
  <si>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</si>
  <si>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</si>
  <si>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</si>
  <si>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</si>
  <si>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</si>
  <si>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</si>
  <si>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</si>
  <si>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</si>
  <si>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</si>
  <si>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</si>
  <si>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</si>
  <si>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</si>
  <si>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</si>
  <si>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</si>
  <si>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</si>
  <si>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</si>
  <si>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</si>
  <si>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</si>
  <si>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</si>
  <si>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</si>
  <si>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</si>
  <si>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</si>
  <si>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</si>
  <si>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</si>
  <si>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</si>
  <si>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</si>
  <si>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</si>
  <si>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</si>
  <si>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</si>
  <si>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</si>
  <si>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</si>
  <si>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</si>
  <si>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</si>
  <si>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</si>
  <si>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</si>
  <si>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</si>
  <si>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</si>
  <si>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</si>
  <si>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</si>
  <si>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</si>
  <si>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</si>
  <si>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</si>
  <si>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</si>
  <si>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</si>
  <si>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</si>
  <si>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</si>
  <si>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</si>
  <si>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</si>
  <si>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</si>
  <si>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</si>
  <si>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</si>
  <si>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</si>
  <si>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</si>
  <si>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</si>
  <si>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</si>
  <si>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</si>
  <si>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</si>
  <si>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</si>
  <si>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</si>
  <si>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</si>
  <si>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</si>
  <si>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</si>
  <si>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</si>
  <si>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</si>
  <si>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</si>
  <si>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</si>
  <si>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</si>
  <si>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</si>
  <si>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</si>
  <si>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</si>
  <si>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</si>
  <si>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</si>
  <si>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</si>
  <si>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</si>
  <si>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</si>
  <si>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</si>
  <si>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</si>
  <si>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</si>
  <si>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</si>
  <si>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</si>
  <si>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</si>
  <si>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</si>
  <si>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</si>
  <si>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</si>
  <si>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</si>
  <si>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</si>
  <si>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</si>
  <si>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</si>
  <si>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</si>
  <si>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</si>
  <si>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</si>
  <si>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</si>
  <si>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</si>
  <si>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</si>
  <si>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</si>
  <si>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</si>
  <si>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</si>
  <si>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</si>
  <si>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</si>
  <si>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</si>
  <si>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</si>
  <si>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</si>
  <si>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</si>
  <si>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</si>
  <si>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</si>
  <si>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</si>
  <si>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</si>
  <si>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</si>
  <si>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</si>
  <si>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</si>
  <si>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</si>
  <si>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</si>
  <si>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</si>
  <si>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</si>
  <si>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</si>
  <si>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</si>
  <si>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</si>
  <si>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</si>
  <si>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</si>
  <si>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</si>
  <si>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</si>
  <si>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</si>
  <si>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</si>
  <si>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</si>
  <si>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</si>
  <si>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</si>
  <si>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</si>
  <si>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</si>
  <si>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</si>
  <si>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</si>
  <si>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</si>
  <si>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</si>
  <si>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</si>
  <si>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</si>
  <si>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</si>
  <si>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</si>
  <si>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</si>
  <si>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</si>
  <si>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</si>
  <si>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</si>
  <si>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</si>
  <si>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</si>
  <si>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</si>
  <si>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</si>
  <si>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</si>
  <si>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</si>
  <si>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</si>
  <si>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</si>
  <si>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</si>
  <si>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</si>
  <si>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</si>
  <si>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</si>
  <si>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</si>
  <si>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</si>
  <si>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</si>
  <si>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</si>
  <si>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</si>
  <si>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</si>
  <si>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</si>
  <si>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</si>
  <si>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</si>
  <si>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</si>
  <si>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</si>
  <si>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</si>
  <si>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</si>
  <si>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</si>
  <si>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</si>
  <si>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</si>
  <si>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</si>
  <si>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</si>
  <si>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</si>
  <si>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</si>
  <si>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</si>
  <si>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</si>
  <si>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</si>
  <si>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</si>
  <si>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</si>
  <si>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</si>
  <si>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</si>
  <si>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</si>
  <si>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</si>
  <si>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</si>
  <si>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</si>
  <si>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</si>
  <si>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</si>
  <si>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</si>
  <si>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</si>
  <si>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</si>
  <si>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</si>
  <si>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</si>
  <si>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</si>
  <si>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</si>
  <si>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</si>
  <si>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</si>
  <si>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</si>
  <si>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</si>
  <si>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</si>
  <si>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</si>
  <si>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</si>
  <si>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</si>
  <si>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</si>
  <si>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</si>
  <si>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</si>
  <si>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</si>
  <si>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</si>
  <si>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</si>
  <si>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</si>
  <si>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</si>
  <si>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</si>
  <si>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</si>
  <si>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</si>
  <si>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</si>
  <si>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</si>
  <si>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</si>
  <si>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</si>
  <si>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</si>
  <si>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</si>
  <si>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</si>
  <si>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</si>
  <si>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</si>
  <si>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</si>
  <si>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</si>
  <si>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</si>
  <si>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</si>
  <si>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</si>
  <si>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</si>
  <si>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</si>
  <si>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</si>
  <si>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</si>
  <si>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</si>
  <si>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</si>
  <si>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</si>
  <si>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</si>
  <si>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</si>
  <si>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</si>
  <si>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</si>
  <si>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</si>
  <si>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</si>
  <si>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</si>
  <si>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</si>
  <si>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</si>
  <si>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</si>
  <si>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</si>
  <si>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</si>
  <si>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</si>
  <si>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</si>
  <si>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</si>
  <si>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</si>
  <si>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</si>
  <si>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</si>
  <si>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</si>
  <si>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</si>
  <si>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</si>
  <si>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</si>
  <si>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</si>
  <si>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</si>
  <si>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</si>
  <si>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</si>
  <si>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</si>
  <si>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</si>
  <si>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</si>
  <si>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</si>
  <si>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</si>
  <si>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</si>
  <si>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</si>
  <si>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</si>
  <si>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</si>
  <si>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</si>
  <si>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</si>
  <si>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</si>
  <si>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</si>
  <si>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</si>
  <si>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</si>
  <si>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</si>
  <si>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</si>
  <si>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</si>
  <si>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</si>
  <si>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</si>
  <si>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</si>
  <si>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</si>
  <si>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</si>
  <si>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</si>
  <si>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</si>
  <si>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</si>
  <si>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</si>
  <si>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</si>
  <si>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</si>
  <si>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</si>
  <si>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</si>
  <si>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</si>
  <si>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</si>
  <si>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</si>
  <si>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</si>
  <si>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</si>
  <si>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</si>
  <si>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</si>
  <si>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</si>
  <si>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</si>
  <si>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</si>
  <si>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</si>
  <si>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</si>
  <si>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</si>
  <si>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</si>
  <si>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</si>
  <si>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</si>
  <si>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</si>
  <si>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</si>
  <si>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</si>
  <si>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</si>
  <si>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</si>
  <si>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</si>
  <si>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</si>
  <si>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</si>
  <si>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</si>
  <si>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</si>
  <si>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</si>
  <si>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</si>
  <si>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</si>
  <si>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</si>
  <si>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</si>
  <si>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</si>
  <si>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</si>
  <si>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</si>
  <si>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</si>
  <si>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</si>
  <si>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</si>
  <si>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</si>
  <si>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</si>
  <si>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</si>
  <si>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</si>
  <si>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</si>
  <si>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</si>
  <si>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</si>
  <si>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</si>
  <si>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</si>
  <si>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</si>
  <si>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</si>
  <si>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</si>
  <si>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</si>
  <si>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</si>
  <si>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</si>
  <si>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</si>
  <si>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</si>
  <si>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</si>
  <si>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</si>
  <si>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</si>
  <si>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</si>
  <si>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</si>
  <si>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</si>
  <si>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</si>
  <si>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</si>
  <si>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</si>
  <si>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</si>
  <si>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</si>
  <si>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</si>
  <si>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</si>
  <si>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</si>
  <si>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</si>
  <si>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</si>
  <si>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</si>
  <si>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</si>
  <si>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</si>
  <si>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</si>
  <si>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</si>
  <si>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</si>
  <si>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</si>
  <si>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</si>
  <si>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</si>
  <si>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</si>
  <si>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</si>
  <si>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</si>
  <si>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</si>
  <si>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</si>
  <si>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</si>
  <si>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</si>
  <si>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</si>
  <si>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</si>
  <si>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</si>
  <si>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</si>
  <si>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</si>
  <si>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</si>
  <si>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</si>
  <si>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</si>
  <si>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</si>
  <si>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</si>
  <si>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</si>
  <si>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</si>
  <si>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</si>
  <si>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</si>
  <si>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</si>
  <si>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</si>
  <si>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</si>
  <si>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</si>
  <si>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</si>
  <si>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</si>
  <si>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</si>
  <si>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</si>
  <si>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</si>
  <si>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</si>
  <si>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</si>
  <si>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</si>
  <si>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</si>
  <si>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</si>
  <si>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</si>
  <si>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</si>
  <si>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</si>
  <si>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</si>
  <si>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</si>
  <si>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</si>
  <si>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</si>
  <si>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</si>
  <si>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</si>
  <si>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</si>
  <si>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</si>
  <si>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</si>
  <si>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</si>
  <si>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</si>
  <si>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</si>
  <si>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</si>
  <si>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</si>
  <si>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</si>
  <si>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</si>
  <si>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</si>
  <si>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</si>
  <si>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</si>
  <si>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</si>
  <si>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</si>
  <si>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</si>
  <si>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</si>
  <si>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</si>
  <si>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</si>
  <si>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</si>
  <si>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</si>
  <si>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</si>
  <si>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</si>
  <si>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</si>
  <si>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</si>
  <si>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</si>
  <si>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</si>
  <si>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</si>
  <si>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</si>
  <si>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</si>
  <si>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</si>
  <si>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</si>
  <si>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</si>
  <si>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</si>
  <si>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</si>
  <si>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</si>
  <si>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</si>
  <si>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</si>
  <si>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</si>
  <si>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</si>
  <si>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</si>
  <si>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</si>
  <si>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</si>
  <si>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</si>
  <si>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</si>
  <si>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</si>
  <si>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</si>
  <si>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</si>
  <si>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</si>
  <si>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</si>
  <si>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</si>
  <si>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</si>
  <si>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</si>
  <si>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</si>
  <si>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</si>
  <si>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</si>
  <si>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</si>
  <si>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</si>
  <si>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</si>
  <si>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</si>
  <si>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</si>
  <si>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</si>
  <si>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</si>
  <si>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</si>
  <si>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</si>
  <si>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</si>
  <si>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</si>
  <si>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</si>
  <si>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</si>
  <si>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</si>
  <si>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</si>
  <si>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</si>
  <si>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</si>
  <si>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</si>
  <si>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</si>
  <si>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</si>
  <si>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</si>
  <si>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</si>
  <si>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</si>
  <si>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</si>
  <si>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</si>
  <si>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</si>
  <si>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</si>
  <si>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</si>
  <si>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</si>
  <si>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</si>
  <si>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</si>
  <si>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</si>
  <si>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</si>
  <si>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</si>
  <si>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</si>
  <si>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</si>
  <si>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</si>
  <si>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</si>
  <si>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</si>
  <si>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</si>
  <si>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</si>
  <si>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</si>
  <si>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</si>
  <si>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</si>
  <si>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</si>
  <si>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</si>
  <si>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</si>
  <si>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</si>
  <si>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</si>
  <si>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</si>
  <si>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</si>
  <si>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</si>
  <si>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</si>
  <si>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</si>
  <si>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</si>
  <si>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</si>
  <si>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</si>
  <si>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</si>
  <si>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</si>
  <si>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</si>
  <si>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</si>
  <si>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</si>
  <si>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</si>
  <si>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</si>
  <si>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</si>
  <si>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</si>
  <si>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</si>
  <si>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</si>
  <si>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</si>
  <si>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</si>
  <si>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</si>
  <si>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</si>
  <si>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</si>
  <si>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</si>
  <si>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</si>
  <si>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</si>
  <si>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</si>
  <si>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</si>
  <si>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</si>
  <si>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</si>
  <si>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</si>
  <si>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</si>
  <si>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</si>
  <si>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</si>
  <si>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</si>
  <si>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</si>
  <si>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</si>
  <si>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</si>
  <si>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</si>
  <si>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</si>
  <si>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</si>
  <si>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</si>
  <si>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</si>
  <si>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</si>
  <si>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</si>
  <si>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</si>
  <si>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</si>
  <si>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</si>
  <si>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</si>
  <si>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</si>
  <si>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</si>
  <si>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</si>
  <si>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</si>
  <si>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</si>
  <si>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</si>
  <si>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</si>
  <si>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</si>
  <si>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</si>
  <si>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</si>
  <si>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</si>
  <si>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</si>
  <si>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</si>
  <si>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</si>
  <si>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</si>
  <si>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</si>
  <si>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</si>
  <si>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</si>
  <si>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</si>
  <si>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</si>
  <si>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</si>
  <si>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</si>
  <si>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</si>
  <si>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</si>
  <si>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</si>
  <si>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</si>
  <si>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</si>
  <si>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</si>
  <si>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</si>
  <si>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</si>
  <si>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</si>
  <si>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</si>
  <si>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</si>
  <si>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</si>
  <si>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</si>
  <si>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</si>
  <si>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</si>
  <si>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</si>
  <si>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</si>
  <si>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</si>
  <si>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</si>
  <si>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</si>
  <si>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</si>
  <si>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</si>
  <si>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</si>
  <si>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</si>
  <si>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</si>
  <si>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</si>
  <si>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</si>
  <si>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</si>
  <si>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</si>
  <si>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</si>
  <si>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</si>
  <si>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</si>
  <si>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</si>
  <si>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</si>
  <si>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</si>
  <si>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</si>
  <si>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</si>
  <si>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</si>
  <si>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</si>
  <si>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</si>
  <si>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</si>
  <si>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</si>
  <si>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</si>
  <si>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</si>
  <si>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</si>
  <si>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</si>
  <si>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</si>
  <si>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</si>
  <si>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</si>
  <si>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</si>
  <si>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</si>
  <si>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</si>
  <si>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</si>
  <si>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</si>
  <si>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</si>
  <si>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</si>
  <si>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</si>
  <si>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</si>
  <si>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</si>
  <si>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</si>
  <si>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</si>
  <si>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</si>
  <si>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</si>
  <si>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</si>
  <si>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</si>
  <si>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</si>
  <si>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</si>
  <si>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</si>
  <si>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</si>
  <si>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</si>
  <si>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</si>
  <si>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</si>
  <si>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</si>
  <si>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</si>
  <si>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</si>
  <si>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</si>
  <si>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</si>
  <si>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</si>
  <si>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</si>
  <si>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</si>
  <si>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</si>
  <si>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</si>
  <si>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</si>
  <si>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</si>
  <si>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</si>
  <si>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</si>
  <si>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</si>
  <si>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</si>
  <si>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</si>
  <si>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</si>
  <si>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</si>
  <si>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</si>
  <si>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</si>
  <si>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</si>
  <si>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</si>
  <si>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</si>
  <si>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</si>
  <si>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</si>
  <si>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</si>
  <si>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</si>
  <si>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</si>
  <si>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</si>
  <si>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</si>
  <si>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</si>
  <si>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</si>
  <si>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</si>
  <si>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</si>
  <si>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</si>
  <si>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</si>
  <si>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</si>
  <si>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</si>
  <si>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</si>
  <si>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</si>
  <si>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</si>
  <si>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</si>
  <si>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</si>
  <si>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</si>
  <si>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</si>
  <si>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</si>
  <si>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</si>
  <si>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</si>
  <si>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</si>
  <si>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</si>
  <si>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</si>
  <si>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</si>
  <si>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</si>
  <si>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</si>
  <si>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</si>
  <si>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</si>
  <si>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</si>
  <si>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</si>
  <si>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</si>
  <si>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</si>
  <si>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</si>
  <si>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</si>
  <si>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</si>
  <si>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</si>
  <si>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</si>
  <si>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</si>
  <si>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</si>
  <si>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</si>
  <si>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</si>
  <si>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</si>
  <si>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</si>
  <si>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</si>
  <si>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</si>
  <si>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</si>
  <si>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</si>
  <si>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</si>
  <si>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</si>
  <si>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</si>
  <si>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</si>
  <si>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</si>
  <si>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</si>
  <si>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</si>
  <si>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</si>
  <si>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</si>
  <si>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</si>
  <si>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</si>
  <si>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</si>
  <si>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</si>
  <si>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</si>
  <si>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</si>
  <si>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</si>
  <si>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</si>
  <si>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</si>
  <si>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</si>
  <si>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</si>
  <si>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</si>
  <si>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</si>
  <si>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</si>
  <si>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</si>
  <si>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</si>
  <si>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</si>
  <si>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</si>
  <si>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</si>
  <si>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</si>
  <si>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</si>
  <si>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</si>
  <si>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</si>
  <si>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</si>
  <si>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</si>
  <si>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</si>
  <si>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</si>
  <si>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</si>
  <si>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</si>
  <si>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</si>
  <si>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</si>
  <si>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</si>
  <si>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</si>
  <si>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</si>
  <si>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</si>
  <si>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</si>
  <si>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</si>
  <si>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</si>
  <si>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</si>
  <si>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</si>
  <si>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</si>
  <si>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</si>
  <si>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</si>
  <si>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</si>
  <si>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</si>
  <si>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</si>
  <si>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</si>
  <si>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</si>
  <si>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</si>
  <si>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</si>
  <si>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</si>
  <si>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</si>
  <si>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</si>
  <si>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</si>
  <si>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</si>
  <si>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</si>
  <si>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</si>
  <si>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</si>
  <si>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</si>
  <si>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</si>
  <si>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</si>
  <si>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</si>
  <si>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</si>
  <si>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</si>
  <si>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</si>
  <si>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</si>
  <si>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</si>
  <si>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</si>
  <si>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</si>
  <si>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</si>
  <si>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</si>
  <si>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</si>
  <si>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</si>
  <si>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</si>
  <si>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</si>
  <si>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</si>
  <si>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</si>
  <si>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</si>
  <si>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</si>
  <si>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</si>
  <si>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</si>
  <si>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</si>
  <si>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</si>
  <si>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</si>
  <si>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</si>
  <si>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</si>
  <si>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</si>
  <si>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</si>
  <si>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</si>
  <si>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</si>
  <si>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</si>
  <si>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</si>
  <si>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</si>
  <si>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</si>
  <si>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</si>
  <si>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</si>
  <si>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</si>
  <si>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</si>
  <si>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</si>
  <si>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</si>
  <si>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</si>
  <si>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</si>
  <si>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</si>
  <si>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</si>
  <si>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</si>
  <si>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</si>
  <si>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</si>
  <si>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</si>
  <si>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</si>
  <si>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</si>
  <si>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</si>
  <si>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</si>
  <si>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</si>
  <si>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</si>
  <si>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</si>
  <si>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</si>
  <si>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</si>
  <si>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</si>
  <si>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</si>
  <si>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</si>
  <si>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</si>
  <si>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</si>
  <si>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</si>
  <si>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</si>
  <si>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</si>
  <si>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</si>
  <si>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</si>
  <si>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</si>
  <si>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</si>
  <si>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</si>
  <si>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</si>
  <si>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</si>
  <si>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</si>
  <si>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</si>
  <si>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</si>
  <si>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</si>
  <si>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</si>
  <si>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</si>
  <si>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</si>
  <si>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</si>
  <si>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</si>
  <si>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</si>
  <si>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</si>
  <si>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</si>
  <si>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</si>
  <si>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</si>
  <si>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</si>
  <si>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</si>
  <si>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</si>
  <si>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</si>
  <si>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</si>
  <si>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</si>
  <si>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</si>
  <si>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</si>
  <si>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</si>
  <si>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</si>
  <si>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</si>
  <si>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</si>
  <si>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</si>
  <si>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</si>
  <si>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</si>
  <si>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</si>
  <si>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</si>
  <si>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</si>
  <si>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</si>
  <si>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</si>
  <si>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</si>
  <si>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</si>
  <si>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</si>
  <si>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</si>
  <si>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</si>
  <si>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</si>
  <si>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</si>
  <si>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</si>
  <si>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</si>
  <si>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</si>
  <si>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</si>
  <si>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</si>
  <si>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</si>
  <si>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</si>
  <si>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</si>
  <si>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</si>
  <si>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</si>
  <si>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</si>
  <si>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</si>
  <si>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</si>
  <si>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</si>
  <si>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</si>
  <si>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</si>
  <si>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</si>
  <si>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</si>
  <si>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</si>
  <si>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</si>
  <si>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</si>
  <si>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</si>
  <si>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</si>
  <si>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</si>
  <si>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</si>
  <si>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</si>
  <si>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</si>
  <si>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</si>
  <si>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</si>
  <si>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</si>
  <si>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</si>
  <si>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</si>
  <si>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</si>
  <si>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</si>
  <si>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</si>
  <si>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</si>
  <si>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</si>
  <si>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</si>
  <si>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</si>
  <si>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</si>
  <si>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</si>
  <si>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</si>
  <si>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</si>
  <si>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</si>
  <si>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</si>
  <si>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</si>
  <si>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</si>
  <si>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</si>
  <si>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</si>
  <si>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</si>
  <si>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</si>
  <si>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</si>
  <si>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</si>
  <si>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</si>
  <si>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</si>
  <si>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</si>
  <si>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</si>
  <si>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</si>
  <si>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</si>
  <si>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</si>
  <si>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</si>
  <si>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</si>
  <si>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</si>
  <si>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</si>
  <si>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</si>
  <si>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</si>
  <si>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</si>
  <si>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</si>
  <si>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</si>
  <si>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</si>
  <si>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</si>
  <si>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</si>
  <si>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</si>
  <si>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</si>
  <si>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</si>
  <si>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</si>
  <si>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</si>
  <si>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</si>
  <si>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</si>
  <si>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</si>
  <si>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</si>
  <si>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</si>
  <si>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</si>
  <si>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</si>
  <si>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</si>
  <si>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</si>
  <si>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</si>
  <si>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</si>
  <si>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</si>
  <si>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</si>
  <si>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</si>
  <si>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</si>
  <si>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</si>
  <si>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</si>
  <si>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</si>
  <si>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</si>
  <si>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</si>
  <si>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</si>
  <si>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</si>
  <si>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</si>
  <si>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</si>
  <si>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</si>
  <si>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</si>
  <si>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</si>
  <si>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</si>
  <si>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</si>
  <si>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</si>
  <si>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</si>
  <si>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</si>
  <si>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</si>
  <si>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</si>
  <si>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</si>
  <si>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</si>
  <si>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</si>
  <si>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</si>
  <si>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</si>
  <si>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</si>
  <si>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</si>
  <si>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</si>
  <si>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</si>
  <si>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</si>
  <si>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</si>
  <si>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</si>
  <si>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</si>
  <si>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</si>
  <si>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</si>
  <si>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</si>
  <si>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</si>
  <si>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</si>
  <si>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</si>
  <si>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</si>
  <si>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</si>
  <si>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</si>
  <si>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</si>
  <si>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</si>
  <si>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</si>
  <si>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</si>
  <si>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</si>
  <si>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</si>
  <si>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</si>
  <si>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</si>
  <si>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</si>
  <si>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</si>
  <si>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</si>
  <si>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</si>
  <si>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</si>
  <si>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</si>
  <si>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</si>
  <si>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</si>
  <si>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</si>
  <si>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</si>
  <si>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</si>
  <si>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</si>
  <si>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</si>
  <si>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</si>
  <si>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</si>
  <si>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</si>
  <si>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</si>
  <si>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</si>
  <si>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</si>
  <si>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</si>
  <si>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</si>
  <si>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</si>
  <si>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</si>
  <si>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</si>
  <si>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</si>
  <si>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</si>
  <si>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</si>
  <si>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</si>
  <si>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</si>
  <si>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</si>
  <si>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</si>
  <si>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</si>
  <si>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</si>
  <si>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</si>
  <si>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</si>
  <si>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</si>
  <si>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</si>
  <si>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</si>
  <si>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</si>
  <si>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</si>
  <si>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</si>
  <si>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</si>
  <si>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</si>
  <si>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</si>
  <si>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</si>
  <si>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</si>
  <si>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</si>
  <si>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</si>
  <si>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</si>
  <si>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</si>
  <si>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</si>
  <si>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</si>
  <si>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</si>
  <si>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</si>
  <si>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</si>
  <si>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</si>
  <si>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</si>
  <si>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</si>
  <si>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</si>
  <si>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</si>
  <si>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</si>
  <si>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</si>
  <si>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</si>
  <si>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</si>
  <si>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</si>
  <si>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</si>
  <si>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</si>
  <si>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</si>
  <si>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</si>
  <si>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</si>
  <si>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</si>
  <si>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</si>
  <si>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</si>
  <si>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</si>
  <si>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</si>
  <si>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</si>
  <si>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</si>
  <si>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</si>
  <si>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</si>
  <si>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</si>
  <si>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</si>
  <si>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</si>
  <si>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</si>
  <si>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</si>
  <si>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</si>
  <si>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</si>
  <si>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</si>
  <si>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</si>
  <si>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</si>
  <si>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</si>
  <si>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</si>
  <si>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</si>
  <si>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</si>
  <si>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</si>
  <si>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</si>
  <si>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</si>
  <si>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</si>
  <si>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</si>
  <si>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</si>
  <si>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</si>
  <si>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</si>
  <si>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</si>
  <si>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</si>
  <si>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</si>
  <si>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</si>
  <si>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</si>
  <si>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</si>
  <si>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</si>
  <si>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</si>
  <si>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</si>
  <si>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</si>
  <si>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</si>
  <si>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</si>
  <si>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</si>
  <si>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</si>
  <si>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</si>
  <si>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</si>
  <si>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</si>
  <si>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</si>
  <si>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</si>
  <si>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</si>
  <si>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</si>
  <si>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</si>
  <si>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</si>
  <si>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</si>
  <si>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</si>
  <si>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</si>
  <si>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</si>
  <si>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</si>
  <si>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</si>
  <si>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</si>
  <si>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</si>
  <si>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</si>
  <si>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</si>
  <si>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</si>
  <si>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</si>
  <si>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</si>
  <si>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</si>
  <si>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</si>
  <si>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</si>
  <si>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</si>
  <si>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</si>
  <si>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</si>
  <si>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</si>
  <si>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</si>
  <si>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</si>
  <si>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</si>
  <si>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</si>
  <si>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</si>
  <si>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</si>
  <si>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</si>
  <si>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</si>
  <si>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</si>
  <si>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</si>
  <si>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</si>
  <si>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</si>
  <si>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</si>
  <si>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</si>
  <si>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</si>
  <si>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</si>
  <si>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</si>
  <si>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</si>
  <si>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</si>
  <si>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</si>
  <si>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</si>
  <si>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</si>
  <si>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</si>
  <si>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</si>
  <si>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</si>
  <si>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</si>
  <si>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</si>
  <si>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</si>
  <si>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</si>
  <si>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</si>
  <si>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</si>
  <si>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</si>
  <si>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</si>
  <si>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</si>
  <si>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</si>
  <si>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</si>
  <si>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</si>
  <si>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</si>
  <si>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</si>
  <si>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</si>
  <si>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</si>
  <si>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</si>
  <si>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</si>
  <si>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</si>
  <si>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</si>
  <si>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</si>
  <si>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</si>
  <si>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</si>
  <si>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</si>
  <si>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</si>
  <si>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</si>
  <si>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</si>
  <si>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</si>
  <si>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</si>
  <si>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</si>
  <si>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</si>
  <si>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</si>
  <si>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</si>
  <si>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</si>
  <si>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</si>
  <si>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</si>
  <si>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</si>
  <si>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</si>
  <si>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</si>
  <si>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</si>
  <si>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</si>
  <si>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</si>
  <si>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</si>
  <si>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</si>
  <si>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</si>
  <si>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</si>
  <si>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</si>
  <si>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</si>
  <si>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</si>
  <si>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</si>
  <si>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</si>
  <si>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</si>
  <si>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</si>
  <si>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</si>
  <si>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</si>
  <si>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</si>
  <si>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</si>
  <si>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</si>
  <si>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</si>
  <si>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</si>
  <si>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</si>
  <si>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</si>
  <si>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</si>
  <si>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</si>
  <si>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</si>
  <si>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</si>
  <si>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</si>
  <si>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</si>
  <si>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</si>
  <si>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</si>
  <si>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</si>
  <si>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</si>
  <si>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</si>
  <si>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</si>
  <si>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</si>
  <si>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</si>
  <si>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</si>
  <si>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</si>
  <si>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</si>
  <si>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</si>
  <si>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</si>
  <si>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</si>
  <si>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</si>
  <si>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</si>
  <si>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</si>
  <si>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</si>
  <si>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</si>
  <si>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</si>
  <si>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</si>
  <si>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</si>
  <si>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</si>
  <si>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</si>
  <si>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</si>
  <si>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</si>
  <si>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</si>
  <si>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</si>
  <si>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</si>
  <si>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</si>
  <si>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</si>
  <si>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</si>
  <si>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</si>
  <si>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</si>
  <si>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</si>
  <si>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</si>
  <si>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</si>
  <si>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</si>
  <si>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</si>
  <si>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</si>
  <si>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</si>
  <si>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</si>
  <si>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</si>
  <si>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</si>
  <si>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</si>
  <si>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</si>
  <si>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</si>
  <si>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</si>
  <si>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</si>
  <si>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</si>
  <si>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</si>
  <si>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</si>
  <si>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</si>
  <si>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</si>
  <si>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</si>
  <si>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</si>
  <si>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</si>
  <si>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</si>
  <si>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</si>
  <si>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</si>
  <si>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</si>
  <si>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</si>
  <si>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</si>
  <si>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</si>
  <si>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</si>
  <si>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</si>
  <si>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</si>
  <si>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</si>
  <si>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</si>
  <si>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</si>
  <si>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</si>
  <si>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</si>
  <si>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</si>
  <si>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</si>
  <si>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</si>
  <si>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</si>
  <si>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</si>
  <si>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</si>
  <si>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</si>
  <si>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</si>
  <si>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</si>
  <si>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</si>
  <si>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</si>
  <si>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</si>
  <si>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</si>
  <si>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</si>
  <si>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</si>
  <si>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</si>
  <si>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</si>
  <si>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</si>
  <si>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</si>
  <si>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</si>
  <si>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</si>
  <si>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</si>
  <si>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</si>
  <si>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</si>
  <si>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</si>
  <si>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</si>
  <si>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</si>
  <si>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</si>
  <si>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</si>
  <si>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</si>
  <si>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</si>
  <si>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</si>
  <si>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</si>
  <si>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</si>
  <si>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</si>
  <si>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</si>
  <si>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</si>
  <si>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</si>
  <si>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</si>
  <si>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</si>
  <si>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</si>
  <si>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</si>
  <si>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</si>
  <si>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</si>
  <si>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</si>
  <si>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</si>
  <si>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</si>
  <si>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</si>
  <si>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</si>
  <si>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</si>
  <si>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</si>
  <si>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</si>
  <si>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</si>
  <si>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</si>
  <si>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</si>
  <si>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</si>
  <si>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</si>
  <si>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</si>
  <si>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</si>
  <si>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</si>
  <si>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</si>
  <si>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</si>
  <si>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</si>
  <si>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</si>
  <si>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</si>
  <si>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</si>
  <si>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</si>
  <si>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</si>
  <si>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</si>
  <si>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</si>
  <si>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</si>
  <si>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</si>
  <si>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</si>
  <si>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</si>
  <si>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</si>
  <si>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</si>
  <si>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</si>
  <si>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</si>
  <si>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</si>
  <si>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</si>
  <si>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</si>
  <si>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</si>
  <si>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</si>
  <si>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</si>
  <si>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</si>
  <si>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</si>
  <si>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</si>
  <si>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</si>
  <si>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</si>
  <si>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</si>
  <si>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</si>
  <si>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</si>
  <si>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</si>
  <si>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</si>
  <si>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</si>
  <si>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</si>
  <si>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</si>
  <si>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</si>
  <si>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</si>
  <si>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</si>
  <si>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</si>
  <si>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</si>
  <si>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</si>
  <si>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</si>
  <si>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</si>
  <si>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</si>
  <si>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</si>
  <si>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</si>
  <si>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</si>
  <si>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</si>
  <si>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</si>
  <si>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</si>
  <si>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</si>
  <si>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</si>
  <si>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</si>
  <si>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</si>
  <si>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</si>
  <si>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</si>
  <si>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</si>
  <si>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</si>
  <si>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</si>
  <si>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</si>
  <si>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</si>
  <si>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</si>
  <si>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</si>
  <si>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</si>
  <si>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</si>
  <si>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</si>
  <si>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</si>
  <si>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</si>
  <si>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</si>
  <si>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</si>
  <si>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</si>
  <si>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</si>
  <si>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</si>
  <si>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</si>
  <si>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</si>
  <si>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</si>
  <si>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</si>
  <si>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</si>
  <si>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</si>
  <si>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</si>
  <si>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</si>
  <si>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</si>
  <si>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</si>
  <si>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</si>
  <si>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</si>
  <si>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</si>
  <si>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</si>
  <si>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</si>
  <si>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</si>
  <si>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</si>
  <si>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</si>
  <si>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</si>
  <si>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</si>
  <si>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</si>
  <si>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</si>
  <si>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</si>
  <si>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</si>
  <si>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</si>
  <si>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</si>
  <si>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</si>
  <si>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</si>
  <si>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</si>
  <si>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</si>
  <si>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</si>
  <si>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</si>
  <si>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</si>
  <si>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</si>
  <si>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</si>
  <si>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</si>
  <si>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</si>
  <si>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</si>
  <si>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</si>
  <si>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</si>
  <si>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</si>
  <si>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</si>
  <si>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</si>
  <si>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</si>
  <si>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</si>
  <si>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</si>
  <si>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</si>
  <si>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</si>
  <si>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</si>
  <si>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</si>
  <si>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</si>
  <si>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</si>
  <si>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</si>
  <si>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</si>
  <si>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</si>
  <si>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</si>
  <si>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</si>
  <si>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</si>
  <si>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</si>
  <si>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</si>
  <si>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</si>
  <si>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</si>
  <si>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</si>
  <si>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</si>
  <si>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</si>
  <si>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</si>
  <si>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</si>
  <si>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</si>
  <si>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</si>
  <si>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</si>
  <si>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</si>
  <si>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</si>
  <si>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</si>
  <si>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</si>
  <si>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</si>
  <si>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</si>
  <si>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</si>
  <si>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</si>
  <si>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</si>
  <si>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</si>
  <si>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</si>
  <si>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</si>
  <si>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</si>
  <si>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</si>
  <si>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</si>
  <si>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</si>
  <si>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</si>
  <si>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</si>
  <si>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</si>
  <si>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</si>
  <si>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</si>
  <si>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</si>
  <si>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</si>
  <si>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</si>
  <si>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</si>
  <si>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</si>
  <si>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</si>
  <si>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</si>
  <si>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</si>
  <si>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</si>
  <si>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</si>
  <si>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</si>
  <si>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</si>
  <si>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</si>
  <si>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</si>
  <si>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</si>
  <si>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</si>
  <si>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</si>
  <si>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</si>
  <si>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</si>
  <si>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</si>
  <si>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</si>
  <si>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</si>
  <si>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</si>
  <si>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</si>
  <si>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</si>
  <si>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</si>
  <si>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</si>
  <si>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</si>
  <si>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</si>
  <si>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</si>
  <si>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</si>
  <si>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</si>
  <si>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</si>
  <si>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</si>
  <si>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</si>
  <si>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</si>
  <si>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</si>
  <si>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</si>
  <si>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</si>
  <si>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</si>
  <si>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</si>
  <si>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</si>
  <si>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</si>
  <si>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</si>
  <si>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</si>
  <si>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</si>
  <si>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</si>
  <si>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</si>
  <si>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</si>
  <si>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</si>
  <si>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</si>
  <si>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</si>
  <si>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</si>
  <si>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</si>
  <si>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</si>
  <si>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</si>
  <si>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</si>
  <si>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</si>
  <si>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</si>
  <si>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</si>
  <si>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</si>
  <si>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</si>
  <si>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</si>
  <si>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</si>
  <si>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</si>
  <si>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</si>
  <si>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</si>
  <si>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</si>
  <si>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</si>
  <si>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</si>
  <si>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</si>
  <si>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</si>
  <si>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</si>
  <si>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</si>
  <si>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</si>
  <si>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</si>
  <si>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</si>
  <si>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</si>
  <si>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</si>
  <si>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</si>
  <si>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</si>
  <si>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</si>
  <si>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</si>
  <si>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</si>
  <si>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</si>
  <si>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</si>
  <si>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</si>
  <si>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</si>
  <si>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</si>
  <si>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</si>
  <si>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</si>
  <si>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</si>
  <si>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</si>
  <si>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</si>
  <si>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</si>
  <si>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</si>
  <si>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</si>
  <si>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</si>
  <si>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</si>
  <si>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</si>
  <si>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</si>
  <si>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</si>
  <si>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</si>
  <si>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</si>
  <si>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</si>
  <si>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</si>
  <si>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</si>
  <si>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</si>
  <si>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</si>
  <si>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</si>
  <si>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</si>
  <si>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</si>
  <si>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</si>
  <si>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</si>
  <si>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</si>
  <si>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</si>
  <si>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</si>
  <si>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</si>
  <si>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</si>
  <si>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</si>
  <si>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</si>
  <si>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</si>
  <si>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</si>
  <si>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</si>
  <si>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</si>
  <si>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</si>
  <si>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</si>
  <si>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</si>
  <si>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</si>
  <si>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</si>
  <si>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</si>
  <si>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</si>
  <si>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</si>
  <si>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</si>
  <si>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</si>
  <si>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</si>
  <si>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</si>
  <si>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</si>
  <si>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</si>
  <si>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</si>
  <si>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</si>
  <si>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</si>
  <si>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</si>
  <si>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</si>
  <si>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</si>
  <si>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</si>
  <si>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</si>
  <si>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</si>
  <si>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</si>
  <si>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</si>
  <si>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</si>
  <si>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</si>
  <si>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</si>
  <si>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</si>
  <si>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</si>
  <si>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</si>
  <si>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</si>
  <si>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</si>
  <si>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</si>
  <si>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</si>
  <si>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</si>
  <si>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</si>
  <si>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</si>
  <si>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</si>
  <si>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</si>
  <si>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</si>
  <si>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</si>
  <si>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</si>
  <si>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</si>
  <si>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</si>
  <si>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</si>
  <si>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</si>
  <si>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</si>
  <si>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</si>
  <si>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</si>
  <si>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</si>
  <si>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</si>
  <si>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</si>
  <si>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</si>
  <si>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</si>
  <si>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</si>
  <si>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</si>
  <si>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</si>
  <si>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</si>
  <si>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</si>
  <si>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</si>
  <si>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</si>
  <si>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</si>
  <si>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</si>
  <si>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</si>
  <si>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</si>
  <si>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</si>
  <si>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</si>
  <si>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</si>
  <si>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</si>
  <si>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</si>
  <si>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</si>
  <si>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</si>
  <si>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</si>
  <si>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</si>
  <si>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</si>
  <si>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</si>
  <si>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</si>
  <si>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</si>
  <si>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</si>
  <si>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</si>
  <si>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</si>
  <si>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</si>
  <si>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</si>
  <si>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</si>
  <si>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</si>
  <si>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</si>
  <si>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</si>
  <si>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</si>
  <si>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</si>
  <si>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</si>
  <si>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</si>
  <si>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</si>
  <si>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</si>
  <si>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</si>
  <si>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</si>
  <si>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</si>
  <si>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</si>
  <si>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</si>
  <si>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</si>
  <si>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</si>
  <si>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</si>
  <si>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</si>
  <si>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</si>
  <si>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</si>
  <si>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</si>
  <si>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</si>
  <si>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</si>
  <si>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</si>
  <si>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</si>
  <si>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</si>
  <si>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</si>
  <si>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</si>
  <si>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</si>
  <si>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</si>
  <si>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</si>
  <si>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</si>
  <si>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</si>
  <si>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</si>
  <si>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</si>
  <si>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</si>
  <si>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</si>
  <si>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</si>
  <si>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</si>
  <si>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</si>
  <si>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</si>
  <si>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</si>
  <si>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</si>
  <si>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</si>
  <si>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</si>
  <si>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</si>
  <si>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</si>
  <si>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</si>
  <si>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</si>
  <si>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</si>
  <si>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</si>
  <si>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</si>
  <si>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</si>
  <si>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</si>
  <si>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</si>
  <si>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</si>
  <si>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</si>
  <si>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</si>
  <si>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</si>
  <si>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</si>
  <si>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</si>
  <si>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</si>
  <si>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</si>
  <si>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</si>
  <si>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</si>
  <si>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</si>
  <si>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</si>
  <si>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</si>
  <si>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</si>
  <si>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</si>
  <si>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</si>
  <si>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</si>
  <si>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</si>
  <si>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</si>
  <si>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</si>
  <si>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</si>
  <si>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</si>
  <si>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</si>
  <si>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</si>
  <si>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</si>
  <si>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</si>
  <si>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</si>
  <si>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</si>
  <si>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</si>
  <si>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</si>
  <si>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</si>
  <si>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</si>
  <si>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</si>
  <si>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</si>
  <si>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</si>
  <si>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</si>
  <si>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</si>
  <si>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</si>
  <si>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</si>
  <si>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</si>
  <si>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</si>
  <si>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</si>
  <si>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</si>
  <si>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</si>
  <si>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</si>
  <si>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</si>
  <si>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</si>
  <si>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</si>
  <si>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</si>
  <si>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</si>
  <si>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</si>
  <si>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</si>
  <si>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</si>
  <si>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</si>
  <si>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</si>
  <si>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</si>
  <si>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</si>
  <si>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</si>
  <si>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</si>
  <si>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</si>
  <si>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</si>
  <si>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</si>
  <si>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</si>
  <si>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</si>
  <si>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</si>
  <si>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</si>
  <si>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</si>
  <si>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</si>
  <si>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</si>
  <si>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</si>
  <si>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</si>
  <si>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</si>
  <si>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</si>
  <si>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</si>
  <si>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</si>
  <si>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</si>
  <si>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</si>
  <si>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</si>
  <si>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</si>
  <si>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</si>
  <si>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</si>
  <si>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</si>
  <si>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</si>
  <si>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</si>
  <si>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</si>
  <si>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</si>
  <si>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</si>
  <si>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</si>
  <si>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</si>
  <si>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</si>
  <si>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</si>
  <si>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</si>
  <si>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</si>
  <si>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</si>
  <si>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</si>
  <si>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</si>
  <si>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</si>
  <si>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</si>
  <si>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</si>
  <si>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</si>
  <si>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</si>
  <si>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</si>
  <si>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</si>
  <si>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</si>
  <si>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</si>
  <si>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</si>
  <si>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</si>
  <si>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</si>
  <si>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</si>
  <si>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</si>
  <si>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</si>
  <si>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</si>
  <si>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</si>
  <si>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</si>
  <si>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</si>
  <si>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</si>
  <si>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</si>
  <si>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</si>
  <si>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</si>
  <si>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</si>
  <si>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</si>
  <si>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</si>
  <si>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</si>
  <si>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</si>
  <si>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</si>
  <si>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</si>
  <si>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</si>
  <si>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</si>
  <si>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</si>
  <si>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</si>
  <si>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</si>
  <si>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</si>
  <si>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</si>
  <si>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</si>
  <si>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</si>
  <si>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</si>
  <si>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</si>
  <si>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</si>
  <si>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</si>
  <si>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</si>
  <si>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</si>
  <si>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</si>
  <si>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</si>
  <si>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</si>
  <si>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</si>
  <si>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</si>
  <si>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</si>
  <si>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</si>
  <si>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</si>
  <si>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</si>
  <si>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</si>
  <si>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</si>
  <si>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</si>
  <si>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</si>
  <si>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</si>
  <si>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</si>
  <si>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</si>
  <si>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</si>
  <si>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</si>
  <si>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</si>
  <si>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</si>
  <si>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</si>
  <si>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</si>
  <si>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</si>
  <si>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</si>
  <si>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</si>
  <si>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</si>
  <si>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</si>
  <si>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</si>
  <si>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</si>
  <si>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</si>
  <si>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</si>
  <si>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</si>
  <si>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</si>
  <si>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</si>
  <si>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</si>
  <si>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</si>
  <si>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</si>
  <si>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</si>
  <si>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</si>
  <si>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</si>
  <si>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</si>
  <si>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</si>
  <si>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</si>
  <si>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</si>
  <si>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</si>
  <si>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</si>
  <si>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</si>
  <si>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</si>
  <si>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</si>
  <si>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</si>
  <si>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</si>
  <si>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</si>
  <si>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</si>
  <si>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</si>
  <si>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</si>
  <si>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</si>
  <si>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</si>
  <si>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</si>
  <si>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</si>
  <si>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</si>
  <si>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</si>
  <si>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</si>
  <si>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</si>
  <si>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</si>
  <si>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</si>
  <si>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</si>
  <si>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</si>
  <si>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</si>
  <si>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</si>
  <si>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</si>
  <si>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</si>
  <si>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</si>
  <si>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</si>
  <si>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</si>
  <si>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</si>
  <si>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</si>
  <si>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</si>
  <si>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</si>
  <si>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</si>
  <si>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</si>
  <si>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</si>
  <si>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</si>
  <si>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</si>
  <si>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</si>
  <si>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</si>
  <si>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</si>
  <si>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</si>
  <si>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</si>
  <si>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</si>
  <si>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</si>
  <si>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</si>
  <si>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</si>
  <si>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</si>
  <si>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</si>
  <si>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</si>
  <si>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</si>
  <si>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</si>
  <si>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</si>
  <si>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</si>
  <si>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</si>
  <si>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</si>
  <si>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</si>
  <si>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</si>
  <si>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</si>
  <si>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</si>
  <si>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</si>
  <si>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</si>
  <si>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</si>
  <si>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</si>
  <si>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</si>
  <si>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</si>
  <si>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</si>
  <si>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</si>
  <si>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</si>
  <si>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</si>
  <si>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</si>
  <si>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</si>
  <si>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</si>
  <si>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</si>
  <si>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</si>
  <si>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</si>
  <si>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</si>
  <si>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</si>
  <si>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</si>
  <si>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</si>
  <si>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</si>
  <si>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</si>
  <si>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</si>
  <si>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</si>
  <si>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</si>
  <si>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</si>
  <si>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</si>
  <si>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</si>
  <si>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</si>
  <si>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</si>
  <si>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</si>
  <si>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</si>
  <si>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</si>
  <si>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</si>
  <si>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</si>
  <si>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</si>
  <si>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</si>
  <si>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</si>
  <si>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</si>
  <si>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</si>
  <si>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</si>
  <si>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</si>
  <si>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</si>
  <si>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</si>
  <si>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</si>
  <si>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</si>
  <si>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</si>
  <si>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</si>
  <si>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</si>
  <si>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</si>
  <si>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</si>
  <si>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</si>
  <si>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</si>
  <si>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</si>
  <si>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</si>
  <si>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</si>
  <si>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</si>
  <si>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</si>
  <si>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</si>
  <si>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</si>
  <si>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</si>
  <si>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</si>
  <si>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</si>
  <si>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</si>
  <si>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</si>
  <si>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</si>
  <si>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</si>
  <si>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</si>
  <si>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</si>
  <si>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</si>
  <si>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</si>
  <si>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</si>
  <si>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</si>
  <si>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</si>
  <si>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</si>
  <si>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</si>
  <si>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</si>
  <si>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</si>
  <si>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</si>
  <si>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</si>
  <si>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</si>
  <si>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</si>
  <si>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</si>
  <si>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</si>
  <si>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</si>
  <si>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</si>
  <si>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</si>
  <si>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</si>
  <si>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</si>
  <si>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</si>
  <si>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</si>
  <si>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</si>
  <si>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</si>
  <si>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</si>
  <si>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</si>
  <si>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</si>
  <si>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</si>
  <si>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</si>
  <si>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</si>
  <si>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</si>
  <si>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</si>
  <si>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</si>
  <si>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</si>
  <si>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</si>
  <si>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</si>
  <si>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</si>
  <si>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</si>
  <si>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</si>
  <si>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</si>
  <si>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</si>
  <si>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</si>
  <si>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</si>
  <si>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</si>
  <si>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</si>
  <si>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</si>
  <si>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</si>
  <si>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</si>
  <si>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</si>
  <si>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</si>
  <si>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</si>
  <si>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</si>
  <si>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</si>
  <si>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</si>
  <si>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</si>
  <si>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</si>
  <si>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</si>
  <si>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</si>
  <si>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</si>
  <si>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</si>
  <si>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</si>
  <si>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</si>
  <si>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</si>
  <si>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</si>
  <si>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</si>
  <si>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</si>
  <si>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</si>
  <si>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</si>
  <si>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</si>
  <si>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</si>
  <si>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</si>
  <si>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</si>
  <si>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</si>
  <si>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</si>
  <si>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</si>
  <si>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</si>
  <si>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</si>
  <si>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</si>
  <si>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</si>
  <si>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</si>
  <si>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</si>
  <si>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</si>
  <si>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</si>
  <si>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</si>
  <si>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</si>
  <si>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</si>
  <si>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</si>
  <si>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</si>
  <si>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</si>
  <si>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</si>
  <si>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</si>
  <si>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</si>
  <si>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</si>
  <si>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</si>
  <si>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</si>
  <si>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</si>
  <si>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</si>
  <si>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</si>
  <si>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</si>
  <si>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</si>
  <si>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</si>
  <si>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</si>
  <si>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</si>
  <si>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</si>
  <si>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</si>
  <si>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</si>
  <si>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</si>
  <si>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</si>
  <si>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</si>
  <si>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</si>
  <si>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</si>
  <si>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</si>
  <si>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</si>
  <si>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</si>
  <si>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</si>
  <si>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</si>
  <si>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</si>
  <si>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</si>
  <si>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</si>
  <si>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</si>
  <si>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</si>
  <si>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</si>
  <si>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</si>
  <si>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</si>
  <si>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</si>
  <si>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</si>
  <si>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</si>
  <si>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</si>
  <si>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</si>
  <si>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</si>
  <si>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</si>
  <si>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</si>
  <si>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</si>
  <si>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</si>
  <si>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</si>
  <si>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</si>
  <si>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</si>
  <si>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</si>
  <si>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</si>
  <si>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</si>
  <si>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</si>
  <si>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</si>
  <si>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</si>
  <si>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</si>
  <si>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</si>
  <si>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</si>
  <si>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</si>
  <si>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</si>
  <si>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</si>
  <si>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</si>
  <si>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</si>
  <si>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</si>
  <si>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</si>
  <si>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</si>
  <si>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</si>
  <si>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</si>
  <si>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</si>
  <si>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</si>
  <si>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</si>
  <si>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</si>
  <si>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</si>
  <si>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</si>
  <si>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</si>
  <si>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</si>
  <si>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</si>
  <si>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</si>
  <si>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</si>
  <si>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</si>
  <si>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</si>
  <si>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</si>
  <si>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</si>
  <si>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</si>
  <si>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</si>
  <si>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</si>
  <si>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</si>
  <si>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</si>
  <si>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</si>
  <si>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</si>
  <si>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</si>
  <si>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</si>
  <si>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</si>
  <si>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</si>
  <si>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</si>
  <si>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</si>
  <si>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</si>
  <si>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</si>
  <si>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</si>
  <si>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</si>
  <si>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</si>
  <si>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</si>
  <si>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</si>
  <si>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</si>
  <si>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</si>
  <si>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</si>
  <si>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</si>
  <si>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</si>
  <si>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</si>
  <si>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</si>
  <si>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</si>
  <si>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</si>
  <si>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</si>
  <si>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</si>
  <si>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</si>
  <si>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</si>
  <si>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</si>
  <si>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</si>
  <si>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</si>
  <si>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</si>
  <si>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</si>
  <si>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</si>
  <si>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</si>
  <si>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</si>
  <si>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</si>
  <si>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</si>
  <si>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</si>
  <si>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</si>
  <si>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</si>
  <si>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</si>
  <si>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</si>
  <si>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</si>
  <si>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</si>
  <si>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</si>
  <si>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</si>
  <si>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</si>
  <si>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</si>
  <si>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</si>
  <si>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</si>
  <si>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</si>
  <si>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</si>
  <si>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</si>
  <si>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</si>
  <si>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</si>
  <si>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</si>
  <si>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</si>
  <si>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</si>
  <si>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</si>
  <si>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</si>
  <si>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</si>
  <si>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</si>
  <si>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</si>
  <si>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</si>
  <si>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</si>
  <si>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</si>
  <si>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</si>
  <si>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</si>
  <si>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</si>
  <si>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</si>
  <si>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</si>
  <si>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</si>
  <si>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</si>
  <si>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</si>
  <si>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</si>
  <si>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</si>
  <si>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</si>
  <si>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</si>
  <si>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</si>
  <si>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</si>
  <si>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</si>
  <si>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</si>
  <si>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</si>
  <si>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</si>
  <si>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</si>
  <si>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</si>
  <si>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</si>
  <si>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</si>
  <si>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</si>
  <si>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</si>
  <si>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</si>
  <si>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</si>
  <si>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</si>
  <si>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</si>
  <si>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</si>
  <si>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</si>
  <si>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</si>
  <si>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</si>
  <si>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</si>
  <si>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</si>
  <si>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</si>
  <si>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</si>
  <si>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</si>
  <si>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</si>
  <si>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</si>
  <si>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</si>
  <si>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</si>
  <si>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</si>
  <si>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</si>
  <si>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</si>
  <si>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</si>
  <si>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</si>
  <si>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</si>
  <si>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</si>
  <si>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</si>
  <si>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</si>
  <si>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</si>
  <si>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</si>
  <si>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</si>
  <si>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</si>
  <si>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</si>
  <si>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</si>
  <si>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</si>
  <si>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</si>
  <si>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</si>
  <si>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</si>
  <si>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</si>
  <si>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</si>
  <si>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</si>
  <si>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</si>
  <si>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</si>
  <si>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</si>
  <si>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</si>
  <si>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</si>
  <si>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</si>
  <si>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</si>
  <si>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</si>
  <si>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</si>
  <si>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</si>
  <si>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</si>
  <si>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</si>
  <si>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</si>
  <si>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</si>
  <si>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</si>
  <si>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</si>
  <si>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</si>
  <si>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</si>
  <si>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</si>
  <si>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</si>
  <si>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</si>
  <si>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</si>
  <si>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</si>
  <si>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</si>
  <si>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</si>
  <si>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</si>
  <si>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</si>
  <si>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</si>
  <si>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</si>
  <si>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</si>
  <si>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</si>
  <si>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</si>
  <si>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</si>
  <si>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</si>
  <si>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</si>
  <si>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</si>
  <si>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</si>
  <si>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</si>
  <si>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</si>
  <si>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</si>
  <si>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</si>
  <si>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</si>
  <si>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</si>
  <si>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</si>
  <si>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</si>
  <si>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</si>
  <si>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</si>
  <si>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</si>
  <si>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</si>
  <si>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</si>
  <si>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</si>
  <si>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</si>
  <si>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</si>
  <si>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</si>
  <si>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</si>
  <si>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</si>
  <si>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</si>
  <si>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</si>
  <si>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</si>
  <si>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</si>
  <si>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</si>
  <si>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</si>
  <si>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</si>
  <si>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</si>
  <si>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</si>
  <si>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</si>
  <si>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</si>
  <si>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</si>
  <si>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</si>
  <si>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</si>
  <si>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</si>
  <si>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</si>
  <si>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</si>
  <si>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</si>
  <si>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</si>
  <si>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</si>
  <si>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</si>
  <si>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</si>
  <si>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</si>
  <si>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</si>
  <si>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</si>
  <si>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</si>
  <si>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</si>
  <si>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</si>
  <si>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</si>
  <si>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</si>
  <si>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</si>
  <si>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</si>
  <si>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</si>
  <si>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</si>
  <si>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</si>
  <si>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</si>
  <si>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</si>
  <si>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</si>
  <si>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</si>
  <si>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</si>
  <si>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</si>
  <si>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</si>
  <si>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</si>
  <si>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</si>
  <si>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</si>
  <si>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</si>
  <si>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</si>
  <si>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</si>
  <si>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</si>
  <si>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</si>
  <si>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</si>
  <si>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</si>
  <si>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</si>
  <si>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</si>
  <si>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</si>
  <si>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</si>
  <si>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</si>
  <si>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</si>
  <si>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</si>
  <si>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</si>
  <si>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</si>
  <si>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</si>
  <si>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</si>
  <si>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</si>
  <si>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</si>
  <si>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</si>
  <si>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</si>
  <si>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</si>
  <si>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</si>
  <si>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</si>
  <si>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</si>
  <si>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</si>
  <si>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</si>
  <si>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</si>
  <si>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</si>
  <si>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</si>
  <si>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</si>
  <si>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</si>
  <si>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</si>
  <si>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</si>
  <si>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</si>
  <si>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</si>
  <si>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</si>
  <si>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</si>
  <si>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</si>
  <si>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</si>
  <si>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</si>
  <si>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</si>
  <si>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</si>
  <si>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</si>
  <si>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</si>
  <si>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</si>
  <si>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</si>
  <si>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</si>
  <si>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</si>
  <si>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</si>
  <si>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</si>
  <si>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</si>
  <si>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</si>
  <si>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</si>
  <si>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</si>
  <si>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</si>
  <si>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</si>
  <si>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</si>
  <si>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</si>
  <si>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</si>
  <si>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</si>
  <si>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</si>
  <si>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</si>
  <si>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</si>
  <si>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</si>
  <si>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</si>
  <si>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</si>
  <si>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</si>
  <si>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</si>
  <si>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</si>
  <si>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</si>
  <si>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</si>
  <si>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</si>
  <si>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</si>
  <si>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</si>
  <si>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</si>
  <si>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</si>
  <si>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</si>
  <si>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</si>
  <si>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</si>
  <si>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</si>
  <si>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</si>
  <si>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</si>
  <si>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</si>
  <si>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</si>
  <si>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</si>
  <si>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</si>
  <si>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</si>
  <si>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</si>
  <si>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</si>
  <si>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</si>
  <si>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</si>
  <si>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</si>
  <si>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</si>
  <si>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</si>
  <si>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</si>
  <si>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</si>
  <si>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</si>
  <si>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</si>
  <si>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</si>
  <si>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</si>
  <si>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</si>
  <si>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</si>
  <si>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</si>
  <si>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</si>
  <si>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</si>
  <si>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</si>
  <si>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</si>
  <si>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</si>
  <si>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</si>
  <si>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</si>
  <si>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</si>
  <si>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</si>
  <si>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</si>
  <si>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</si>
  <si>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</si>
  <si>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</si>
  <si>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</si>
  <si>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</si>
  <si>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</si>
  <si>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</si>
  <si>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</si>
  <si>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</si>
  <si>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</si>
  <si>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</si>
  <si>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</si>
  <si>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</si>
  <si>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</si>
  <si>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</si>
  <si>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</si>
  <si>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</si>
  <si>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</si>
  <si>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</si>
  <si>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</si>
  <si>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</si>
  <si>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</si>
  <si>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</si>
  <si>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</si>
  <si>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</si>
  <si>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</si>
  <si>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</si>
  <si>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</si>
  <si>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</si>
  <si>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</si>
  <si>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</si>
  <si>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</si>
  <si>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</si>
  <si>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</si>
  <si>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</si>
  <si>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</si>
  <si>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</si>
  <si>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</si>
  <si>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</si>
  <si>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</si>
  <si>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</si>
  <si>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</si>
  <si>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</si>
  <si>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</si>
  <si>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</si>
  <si>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</si>
  <si>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</si>
  <si>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</si>
  <si>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</si>
  <si>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</si>
  <si>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</si>
  <si>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</si>
  <si>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</si>
  <si>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</si>
  <si>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</si>
  <si>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</si>
  <si>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</si>
  <si>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</si>
  <si>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</si>
  <si>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</si>
  <si>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</si>
  <si>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</si>
  <si>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</si>
  <si>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</si>
  <si>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</si>
  <si>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</si>
  <si>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</si>
  <si>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</si>
  <si>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</si>
  <si>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</si>
  <si>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</si>
  <si>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</si>
  <si>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</si>
  <si>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</si>
  <si>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</si>
  <si>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</si>
  <si>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</si>
  <si>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</si>
  <si>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</si>
  <si>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</si>
  <si>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</si>
  <si>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</si>
  <si>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</si>
  <si>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</si>
  <si>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</si>
  <si>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</si>
  <si>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</si>
  <si>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</si>
  <si>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</si>
  <si>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</si>
  <si>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</si>
  <si>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</si>
  <si>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</si>
  <si>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</si>
  <si>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</si>
  <si>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</si>
  <si>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</si>
  <si>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</si>
  <si>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</si>
  <si>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</si>
  <si>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</si>
  <si>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</si>
  <si>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</si>
  <si>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</si>
  <si>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</si>
  <si>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</si>
  <si>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</si>
  <si>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</si>
  <si>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</si>
  <si>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</si>
  <si>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</si>
  <si>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</si>
  <si>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</si>
  <si>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</si>
  <si>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</si>
  <si>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</si>
  <si>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</si>
  <si>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</si>
  <si>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</si>
  <si>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</si>
  <si>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</si>
  <si>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</si>
  <si>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</si>
  <si>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</si>
  <si>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</si>
  <si>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</si>
  <si>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</si>
  <si>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</si>
  <si>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</si>
  <si>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</si>
  <si>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</si>
  <si>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</si>
  <si>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</si>
  <si>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</si>
  <si>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</si>
  <si>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</si>
  <si>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</si>
  <si>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</si>
  <si>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</si>
  <si>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</si>
  <si>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</si>
  <si>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</si>
  <si>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</si>
  <si>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</si>
  <si>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</si>
  <si>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</si>
  <si>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</si>
  <si>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</si>
  <si>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</si>
  <si>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</si>
  <si>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</si>
  <si>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</si>
  <si>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</si>
  <si>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</si>
  <si>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</si>
  <si>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</si>
  <si>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</si>
  <si>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</si>
  <si>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</si>
  <si>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</si>
  <si>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</si>
  <si>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</si>
  <si>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</si>
  <si>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</si>
  <si>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</si>
  <si>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</si>
  <si>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</si>
  <si>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</si>
  <si>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</si>
  <si>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</si>
  <si>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</si>
  <si>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</si>
  <si>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</si>
  <si>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</si>
  <si>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</si>
  <si>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</si>
  <si>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</si>
  <si>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</si>
  <si>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</si>
  <si>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</si>
  <si>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</si>
  <si>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</si>
  <si>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</si>
  <si>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</si>
  <si>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</si>
  <si>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</si>
  <si>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</si>
  <si>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</si>
  <si>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</si>
  <si>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</si>
  <si>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</si>
  <si>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</si>
  <si>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</si>
  <si>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</si>
  <si>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</si>
  <si>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</si>
  <si>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</si>
  <si>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</si>
  <si>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</si>
  <si>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</si>
  <si>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</si>
  <si>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</si>
  <si>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</si>
  <si>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</si>
  <si>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</si>
  <si>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</si>
  <si>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</si>
  <si>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</si>
  <si>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</si>
  <si>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</si>
  <si>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</si>
  <si>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</si>
  <si>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</si>
  <si>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</si>
  <si>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</si>
  <si>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</si>
  <si>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</si>
  <si>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</si>
  <si>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</si>
  <si>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</si>
  <si>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</si>
  <si>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</si>
  <si>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</si>
  <si>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</si>
  <si>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</si>
  <si>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</si>
  <si>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</si>
  <si>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</si>
  <si>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</si>
  <si>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</si>
  <si>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</si>
  <si>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</si>
  <si>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</si>
  <si>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</si>
  <si>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</si>
  <si>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</si>
  <si>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</si>
  <si>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</si>
  <si>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</si>
  <si>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</si>
  <si>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</si>
  <si>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</si>
  <si>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</si>
  <si>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</si>
  <si>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</si>
  <si>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</si>
  <si>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</si>
  <si>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</si>
  <si>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</si>
  <si>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</si>
  <si>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</si>
  <si>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</si>
  <si>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</si>
  <si>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</si>
  <si>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</si>
  <si>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</si>
  <si>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</si>
  <si>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</si>
  <si>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</si>
  <si>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</si>
  <si>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</si>
  <si>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</si>
  <si>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</si>
  <si>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</si>
  <si>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</si>
  <si>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</si>
  <si>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</si>
  <si>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</si>
  <si>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</si>
  <si>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</si>
  <si>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</si>
  <si>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</si>
  <si>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</si>
  <si>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</si>
  <si>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</si>
  <si>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</si>
  <si>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</si>
  <si>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</si>
  <si>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</si>
  <si>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</si>
  <si>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</si>
  <si>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</si>
  <si>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</si>
  <si>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</si>
  <si>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</si>
  <si>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</si>
  <si>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</si>
  <si>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</si>
  <si>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</si>
  <si>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</si>
  <si>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</si>
  <si>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</si>
  <si>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</si>
  <si>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</si>
  <si>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</si>
  <si>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</si>
  <si>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</si>
  <si>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</si>
  <si>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</si>
  <si>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</si>
  <si>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</si>
  <si>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</si>
  <si>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</si>
  <si>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</si>
  <si>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</si>
  <si>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</si>
  <si>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</si>
  <si>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</si>
  <si>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</si>
  <si>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</si>
  <si>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</si>
  <si>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</si>
  <si>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</si>
  <si>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</si>
  <si>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</si>
  <si>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</si>
  <si>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</si>
  <si>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</si>
  <si>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</si>
  <si>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</si>
  <si>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</si>
  <si>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</si>
  <si>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</si>
  <si>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</si>
  <si>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</si>
  <si>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</si>
  <si>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</si>
  <si>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</si>
  <si>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</si>
  <si>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</si>
  <si>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</si>
  <si>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</si>
  <si>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</si>
  <si>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</si>
  <si>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</si>
  <si>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</si>
  <si>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</si>
  <si>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</si>
  <si>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</si>
  <si>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</si>
  <si>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</si>
  <si>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</si>
  <si>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</si>
  <si>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</si>
  <si>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</si>
  <si>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</si>
  <si>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</si>
  <si>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</si>
  <si>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</si>
  <si>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</si>
  <si>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</si>
  <si>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</si>
  <si>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</si>
  <si>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</si>
  <si>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</si>
  <si>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</si>
  <si>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</si>
  <si>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</si>
  <si>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</si>
  <si>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</si>
  <si>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</si>
  <si>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</si>
  <si>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</si>
  <si>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</si>
  <si>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</si>
  <si>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</si>
  <si>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</si>
  <si>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</si>
  <si>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</si>
  <si>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</si>
  <si>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</si>
  <si>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</si>
  <si>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</si>
  <si>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</si>
  <si>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</si>
  <si>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</si>
  <si>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</si>
  <si>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</si>
  <si>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</si>
  <si>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</si>
  <si>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</si>
  <si>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</si>
  <si>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</si>
  <si>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</si>
  <si>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</si>
  <si>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</si>
  <si>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</si>
  <si>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</si>
  <si>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</si>
  <si>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</si>
  <si>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</si>
  <si>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</si>
  <si>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</si>
  <si>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</si>
  <si>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</si>
  <si>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</si>
  <si>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</si>
  <si>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</si>
  <si>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</si>
  <si>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</si>
  <si>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</si>
  <si>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</si>
  <si>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</si>
  <si>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</si>
  <si>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</si>
  <si>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</si>
  <si>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</si>
  <si>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</si>
  <si>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</si>
  <si>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</si>
  <si>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</si>
  <si>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</si>
  <si>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</si>
  <si>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</si>
  <si>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</si>
  <si>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</si>
  <si>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</si>
  <si>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</si>
  <si>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</si>
  <si>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</si>
  <si>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</si>
  <si>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</si>
  <si>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</si>
  <si>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</si>
  <si>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</si>
  <si>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</si>
  <si>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</si>
  <si>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</si>
  <si>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</si>
  <si>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</si>
  <si>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</si>
  <si>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</si>
  <si>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</si>
  <si>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</si>
  <si>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</si>
  <si>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</si>
  <si>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</si>
  <si>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</si>
  <si>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</si>
  <si>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</si>
  <si>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</si>
  <si>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</si>
  <si>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</si>
  <si>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</si>
  <si>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</si>
  <si>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</si>
  <si>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</si>
  <si>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</si>
  <si>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</si>
  <si>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</si>
  <si>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</si>
  <si>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</si>
  <si>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</si>
  <si>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</si>
  <si>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</si>
  <si>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</si>
  <si>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</si>
  <si>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</si>
  <si>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</si>
  <si>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</si>
  <si>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</si>
  <si>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</si>
  <si>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</si>
  <si>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</si>
  <si>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</si>
  <si>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</si>
  <si>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</si>
  <si>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</si>
  <si>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</si>
  <si>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</si>
  <si>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</si>
  <si>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</si>
  <si>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</si>
  <si>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</si>
  <si>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</si>
  <si>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</si>
  <si>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</si>
  <si>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</si>
  <si>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</si>
  <si>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</si>
  <si>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</si>
  <si>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</si>
  <si>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</si>
  <si>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</si>
  <si>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</si>
  <si>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</si>
  <si>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</si>
  <si>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</si>
  <si>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</si>
  <si>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</si>
  <si>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</si>
  <si>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</si>
  <si>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</si>
  <si>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</si>
  <si>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</si>
  <si>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</si>
  <si>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</si>
  <si>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</si>
  <si>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</si>
  <si>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</si>
  <si>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</si>
  <si>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</si>
  <si>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</si>
  <si>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</si>
  <si>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</si>
  <si>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</si>
  <si>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</si>
  <si>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</si>
  <si>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</si>
  <si>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</si>
  <si>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</si>
  <si>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</si>
  <si>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</si>
  <si>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</si>
  <si>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</si>
  <si>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</si>
  <si>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</si>
  <si>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</si>
  <si>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</si>
  <si>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</si>
  <si>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</si>
  <si>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</si>
  <si>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</si>
  <si>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</si>
  <si>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</si>
  <si>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</si>
  <si>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</si>
  <si>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</si>
  <si>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</si>
  <si>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</si>
  <si>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</si>
  <si>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</si>
  <si>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</si>
  <si>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</si>
  <si>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</si>
  <si>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</si>
  <si>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</si>
  <si>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</si>
  <si>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</si>
  <si>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</si>
  <si>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</si>
  <si>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</si>
  <si>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</si>
  <si>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</si>
  <si>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</si>
  <si>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</si>
  <si>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</si>
  <si>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</si>
  <si>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</si>
  <si>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</si>
  <si>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</si>
  <si>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</si>
  <si>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</si>
  <si>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</si>
  <si>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</si>
  <si>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</si>
  <si>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</si>
  <si>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</si>
  <si>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</si>
  <si>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</si>
  <si>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</si>
  <si>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</si>
  <si>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</si>
  <si>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</si>
  <si>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</si>
  <si>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</si>
  <si>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</si>
  <si>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</si>
  <si>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</si>
  <si>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</si>
  <si>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</si>
  <si>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</si>
  <si>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</si>
  <si>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</si>
  <si>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</si>
  <si>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</si>
  <si>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</si>
  <si>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</si>
  <si>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</si>
  <si>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</si>
  <si>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</si>
  <si>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</si>
  <si>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</si>
  <si>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</si>
  <si>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</si>
  <si>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</si>
  <si>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</si>
  <si>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</si>
  <si>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</si>
  <si>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</si>
  <si>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</si>
  <si>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</si>
  <si>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</si>
  <si>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</si>
  <si>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</si>
  <si>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</si>
  <si>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</si>
  <si>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</si>
  <si>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</si>
  <si>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</si>
  <si>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</si>
  <si>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</si>
  <si>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</si>
  <si>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</si>
  <si>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</si>
  <si>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</si>
  <si>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</si>
  <si>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</si>
  <si>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</si>
  <si>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</si>
  <si>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</si>
  <si>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</si>
  <si>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</si>
  <si>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</si>
  <si>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</si>
  <si>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</si>
  <si>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</si>
  <si>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</si>
  <si>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</si>
  <si>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</si>
  <si>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</si>
  <si>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</si>
  <si>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</si>
  <si>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</si>
  <si>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</si>
  <si>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</si>
  <si>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</si>
  <si>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</si>
  <si>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</si>
  <si>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</si>
  <si>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</si>
  <si>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</si>
  <si>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</si>
  <si>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</si>
  <si>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</si>
  <si>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</si>
  <si>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</si>
  <si>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</si>
  <si>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</si>
  <si>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</si>
  <si>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</si>
  <si>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</si>
  <si>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</si>
  <si>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</si>
  <si>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</si>
  <si>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</si>
  <si>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</si>
  <si>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</si>
  <si>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</si>
  <si>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</si>
  <si>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</si>
  <si>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</si>
  <si>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</si>
  <si>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</si>
  <si>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</si>
  <si>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</si>
  <si>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</si>
  <si>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</si>
  <si>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</si>
  <si>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</si>
  <si>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</si>
  <si>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</si>
  <si>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</si>
  <si>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</si>
  <si>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</si>
  <si>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</si>
  <si>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</si>
  <si>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</si>
  <si>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</si>
  <si>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</si>
  <si>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</si>
  <si>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</si>
  <si>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</si>
  <si>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</si>
  <si>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</si>
  <si>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</si>
  <si>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</si>
  <si>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</si>
  <si>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</si>
  <si>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</si>
  <si>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</si>
  <si>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</si>
  <si>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</si>
  <si>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</si>
  <si>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</si>
  <si>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</si>
  <si>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</si>
  <si>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</si>
  <si>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</si>
  <si>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</si>
  <si>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</si>
  <si>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</si>
  <si>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</si>
  <si>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</si>
  <si>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</si>
  <si>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</si>
  <si>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</si>
  <si>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</si>
  <si>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</si>
  <si>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</si>
  <si>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</si>
  <si>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</si>
  <si>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</si>
  <si>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</si>
  <si>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</si>
  <si>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</si>
  <si>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</si>
  <si>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</si>
  <si>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</si>
  <si>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</si>
  <si>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</si>
  <si>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</si>
  <si>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</si>
  <si>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</si>
  <si>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</si>
  <si>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</si>
  <si>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</si>
  <si>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</si>
  <si>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</si>
  <si>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</si>
  <si>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</si>
  <si>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</si>
  <si>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</si>
  <si>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</si>
  <si>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</si>
  <si>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</si>
  <si>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</si>
  <si>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</si>
  <si>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</si>
  <si>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</si>
  <si>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</si>
  <si>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</si>
  <si>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</si>
  <si>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</si>
  <si>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</si>
  <si>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</si>
  <si>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</si>
  <si>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</si>
  <si>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</si>
  <si>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</si>
  <si>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</si>
  <si>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</si>
  <si>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</si>
  <si>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</si>
  <si>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</si>
  <si>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</si>
  <si>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</si>
  <si>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</si>
  <si>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</si>
  <si>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</si>
  <si>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</si>
  <si>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</si>
  <si>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</si>
  <si>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</si>
  <si>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</si>
  <si>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</si>
  <si>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</si>
  <si>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</si>
  <si>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</si>
  <si>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</si>
  <si>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</si>
  <si>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</si>
  <si>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</si>
  <si>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</si>
  <si>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</si>
  <si>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</si>
  <si>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</si>
  <si>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</si>
  <si>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</si>
  <si>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</si>
  <si>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</si>
  <si>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</si>
  <si>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</si>
  <si>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</si>
  <si>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</si>
  <si>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</si>
  <si>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</si>
  <si>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</si>
  <si>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</si>
  <si>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</si>
  <si>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</si>
  <si>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</si>
  <si>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</si>
  <si>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</si>
  <si>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</si>
  <si>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</si>
  <si>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</si>
  <si>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</si>
  <si>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</si>
  <si>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</si>
  <si>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</si>
  <si>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</si>
  <si>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</si>
  <si>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</si>
  <si>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</si>
  <si>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</si>
  <si>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</si>
  <si>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</si>
  <si>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</si>
  <si>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</si>
  <si>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</si>
  <si>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</si>
  <si>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</si>
  <si>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</si>
  <si>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</si>
  <si>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</si>
  <si>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</si>
  <si>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</si>
  <si>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</si>
  <si>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</si>
  <si>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</si>
  <si>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</si>
  <si>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</si>
  <si>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</si>
  <si>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</si>
  <si>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</si>
  <si>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</si>
  <si>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</si>
  <si>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</si>
  <si>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</si>
  <si>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</si>
  <si>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</si>
  <si>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</si>
  <si>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</si>
  <si>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</si>
  <si>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</si>
  <si>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</si>
  <si>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</si>
  <si>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</si>
  <si>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</si>
  <si>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</si>
  <si>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</si>
  <si>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</si>
  <si>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</si>
  <si>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</si>
  <si>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</si>
  <si>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</si>
  <si>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</si>
  <si>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</si>
  <si>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</si>
  <si>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</si>
  <si>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</si>
  <si>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</si>
  <si>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</si>
  <si>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</si>
  <si>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</si>
  <si>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</si>
  <si>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</si>
  <si>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</si>
  <si>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</si>
  <si>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</si>
  <si>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</si>
  <si>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</si>
  <si>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</si>
  <si>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</si>
  <si>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</si>
  <si>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</si>
  <si>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</si>
  <si>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</si>
  <si>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</si>
  <si>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</si>
  <si>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</si>
  <si>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</si>
  <si>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</si>
  <si>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</si>
  <si>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</si>
  <si>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</si>
  <si>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</si>
  <si>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</si>
  <si>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</si>
  <si>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</si>
  <si>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</si>
  <si>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</si>
  <si>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</si>
  <si>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</si>
  <si>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</si>
  <si>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</si>
  <si>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</si>
  <si>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</si>
  <si>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</si>
  <si>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</si>
  <si>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</si>
  <si>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</si>
  <si>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</si>
  <si>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</si>
  <si>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</si>
  <si>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</si>
  <si>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</si>
  <si>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</si>
  <si>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</si>
  <si>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</si>
  <si>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</si>
  <si>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</si>
  <si>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</si>
  <si>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</si>
  <si>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</si>
  <si>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</si>
  <si>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</si>
  <si>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</si>
  <si>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</si>
  <si>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</si>
  <si>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</si>
  <si>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</si>
  <si>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</si>
  <si>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</si>
  <si>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</si>
  <si>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</si>
  <si>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</si>
  <si>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</si>
  <si>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</si>
  <si>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</si>
  <si>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</si>
  <si>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</si>
  <si>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</si>
  <si>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</si>
  <si>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</si>
  <si>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</si>
  <si>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</si>
  <si>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</si>
  <si>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</si>
  <si>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</si>
  <si>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</si>
  <si>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</si>
  <si>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</si>
  <si>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</si>
  <si>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</si>
  <si>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</si>
  <si>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</si>
  <si>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</si>
  <si>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</si>
  <si>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</si>
  <si>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</si>
  <si>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</si>
  <si>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</si>
  <si>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</si>
  <si>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</si>
  <si>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</si>
  <si>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</si>
  <si>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</si>
  <si>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</si>
  <si>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</si>
  <si>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</si>
  <si>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</si>
  <si>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</si>
  <si>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</si>
  <si>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</si>
  <si>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</si>
  <si>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</si>
  <si>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</si>
  <si>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</si>
  <si>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</si>
  <si>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</si>
  <si>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</si>
  <si>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</si>
  <si>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</si>
  <si>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</si>
  <si>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</si>
  <si>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</si>
  <si>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</si>
  <si>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</si>
  <si>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</si>
  <si>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</si>
  <si>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</si>
  <si>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</si>
  <si>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</si>
  <si>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</si>
  <si>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</si>
  <si>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</si>
  <si>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</si>
  <si>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</si>
  <si>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</si>
  <si>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</si>
  <si>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</si>
  <si>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</si>
  <si>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</si>
  <si>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</si>
  <si>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</si>
  <si>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</si>
  <si>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</si>
  <si>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</si>
  <si>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</si>
  <si>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</si>
  <si>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</si>
  <si>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</si>
  <si>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</si>
  <si>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</si>
  <si>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</si>
  <si>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</si>
  <si>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</si>
  <si>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</si>
  <si>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</si>
  <si>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</si>
  <si>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</si>
  <si>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</si>
  <si>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</si>
  <si>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</si>
  <si>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</si>
  <si>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</si>
  <si>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</si>
  <si>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</si>
  <si>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</si>
  <si>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</si>
  <si>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</si>
  <si>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</si>
  <si>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</si>
  <si>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</si>
  <si>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</si>
  <si>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</si>
  <si>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</si>
  <si>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</si>
  <si>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</si>
  <si>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</si>
  <si>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</si>
  <si>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</si>
  <si>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</si>
  <si>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</si>
  <si>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</si>
  <si>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</si>
  <si>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</si>
  <si>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</si>
  <si>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</si>
  <si>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</si>
  <si>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</si>
  <si>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</si>
  <si>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</si>
  <si>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</si>
  <si>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</si>
  <si>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</si>
  <si>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</si>
  <si>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</si>
  <si>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</si>
  <si>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</si>
  <si>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</si>
  <si>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</si>
  <si>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</si>
  <si>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</si>
  <si>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</si>
  <si>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</si>
  <si>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</si>
  <si>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</si>
  <si>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</si>
  <si>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</si>
  <si>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</si>
  <si>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</si>
  <si>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</si>
  <si>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</si>
  <si>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</si>
  <si>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</si>
  <si>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</si>
  <si>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</si>
  <si>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</si>
  <si>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</si>
  <si>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</si>
  <si>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</si>
  <si>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</si>
  <si>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</si>
  <si>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</si>
  <si>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</si>
  <si>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</si>
  <si>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</si>
  <si>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</si>
  <si>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</si>
  <si>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</si>
  <si>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</si>
  <si>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</si>
  <si>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</si>
  <si>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</si>
  <si>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</si>
  <si>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</si>
  <si>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</si>
  <si>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</si>
  <si>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</si>
  <si>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</si>
  <si>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</si>
  <si>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</si>
  <si>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</si>
  <si>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</si>
  <si>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</si>
  <si>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</si>
  <si>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</si>
  <si>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</si>
  <si>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</si>
  <si>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</si>
  <si>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</si>
  <si>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</si>
  <si>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</si>
  <si>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</si>
  <si>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</si>
  <si>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</si>
  <si>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</si>
  <si>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</si>
  <si>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</si>
  <si>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</si>
  <si>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</si>
  <si>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</si>
  <si>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</si>
  <si>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</si>
  <si>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</si>
  <si>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</si>
  <si>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</si>
  <si>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</si>
  <si>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</si>
  <si>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</si>
  <si>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</si>
  <si>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</si>
  <si>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</si>
  <si>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</si>
  <si>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</si>
  <si>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</si>
  <si>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</si>
  <si>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</si>
  <si>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</si>
  <si>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</si>
  <si>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</si>
  <si>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</si>
  <si>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</si>
  <si>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</si>
  <si>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</si>
  <si>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</si>
  <si>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</si>
  <si>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</si>
  <si>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</si>
  <si>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</si>
  <si>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</si>
  <si>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</si>
  <si>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</si>
  <si>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</si>
  <si>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</si>
  <si>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</si>
  <si>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</si>
  <si>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</si>
  <si>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</si>
  <si>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</si>
  <si>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</si>
  <si>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</si>
  <si>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</si>
  <si>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</si>
  <si>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</si>
  <si>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</si>
  <si>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</si>
  <si>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</si>
  <si>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</si>
  <si>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</si>
  <si>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</si>
  <si>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</si>
  <si>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</si>
  <si>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</si>
  <si>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</si>
  <si>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</si>
  <si>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</si>
  <si>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</si>
  <si>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</si>
  <si>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</si>
  <si>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</si>
  <si>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</si>
  <si>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</si>
  <si>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</si>
  <si>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</si>
  <si>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</si>
  <si>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</si>
  <si>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</si>
  <si>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</si>
  <si>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</si>
  <si>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</si>
  <si>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</si>
  <si>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</si>
  <si>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</si>
  <si>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</si>
  <si>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</si>
  <si>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</si>
  <si>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</si>
  <si>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</si>
  <si>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</si>
  <si>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</si>
  <si>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</si>
  <si>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</si>
  <si>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</si>
  <si>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</si>
  <si>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</si>
  <si>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</si>
  <si>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</si>
  <si>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</si>
  <si>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</si>
  <si>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</si>
  <si>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</si>
  <si>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</si>
  <si>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</si>
  <si>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</si>
  <si>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</si>
  <si>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</si>
  <si>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</si>
  <si>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</si>
  <si>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</si>
  <si>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</si>
  <si>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</si>
  <si>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</si>
  <si>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</si>
  <si>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</si>
  <si>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</si>
  <si>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</si>
  <si>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</si>
  <si>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</si>
  <si>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</si>
  <si>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</si>
  <si>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</si>
  <si>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</si>
  <si>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</si>
  <si>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</si>
  <si>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</si>
  <si>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</si>
  <si>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</si>
  <si>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</si>
  <si>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</si>
  <si>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</si>
  <si>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</si>
  <si>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</si>
  <si>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</si>
  <si>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</si>
  <si>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</si>
  <si>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</si>
  <si>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</si>
  <si>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</si>
  <si>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</si>
  <si>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</si>
  <si>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</si>
  <si>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</si>
  <si>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</si>
  <si>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</si>
  <si>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</si>
  <si>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</si>
  <si>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</si>
  <si>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</si>
  <si>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</si>
  <si>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</si>
  <si>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</si>
  <si>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</si>
  <si>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</si>
  <si>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</si>
  <si>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</si>
  <si>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</si>
  <si>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</si>
  <si>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</si>
  <si>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</si>
  <si>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</si>
  <si>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</si>
  <si>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</si>
  <si>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</si>
  <si>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</si>
  <si>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</si>
  <si>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</si>
  <si>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</si>
  <si>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</si>
  <si>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</si>
  <si>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</si>
  <si>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</si>
  <si>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</si>
  <si>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</si>
  <si>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</si>
  <si>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</si>
  <si>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</si>
  <si>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</si>
  <si>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</si>
  <si>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</si>
  <si>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</si>
  <si>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</si>
  <si>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</si>
  <si>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</si>
  <si>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</si>
  <si>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</si>
  <si>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</si>
  <si>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</si>
  <si>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</si>
  <si>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</si>
  <si>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</si>
  <si>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</si>
  <si>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</si>
  <si>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</si>
  <si>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</si>
  <si>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</si>
  <si>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</si>
  <si>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</si>
  <si>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</si>
  <si>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</si>
  <si>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</si>
  <si>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</si>
  <si>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</si>
  <si>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</si>
  <si>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</si>
  <si>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</si>
  <si>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</si>
  <si>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</si>
  <si>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</si>
  <si>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</si>
  <si>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</si>
  <si>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</si>
  <si>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</si>
  <si>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</si>
  <si>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</si>
  <si>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</si>
  <si>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</si>
  <si>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</si>
  <si>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</si>
  <si>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</si>
  <si>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</si>
  <si>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</si>
  <si>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</si>
  <si>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</si>
  <si>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</si>
  <si>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</si>
  <si>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</si>
  <si>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</si>
  <si>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</si>
  <si>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</si>
  <si>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</si>
  <si>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</si>
  <si>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</si>
  <si>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</si>
  <si>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</si>
  <si>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</si>
  <si>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</si>
  <si>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</si>
  <si>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</si>
  <si>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</si>
  <si>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</si>
  <si>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</si>
  <si>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</si>
  <si>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</si>
  <si>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</si>
  <si>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</si>
  <si>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</si>
  <si>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</si>
  <si>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</si>
  <si>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</si>
  <si>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</si>
  <si>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</si>
  <si>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</si>
  <si>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</si>
  <si>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</si>
  <si>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</si>
  <si>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</si>
  <si>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</si>
  <si>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</si>
  <si>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</si>
  <si>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</si>
  <si>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</si>
  <si>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</si>
  <si>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</si>
  <si>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</si>
  <si>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</si>
  <si>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</si>
  <si>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</si>
  <si>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</si>
  <si>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</si>
  <si>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</si>
  <si>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</si>
  <si>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</si>
  <si>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</si>
  <si>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</si>
  <si>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</si>
  <si>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</si>
  <si>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</si>
  <si>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</si>
  <si>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</si>
  <si>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</si>
  <si>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</si>
  <si>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</si>
  <si>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</si>
  <si>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</si>
  <si>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</si>
  <si>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</si>
  <si>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</si>
  <si>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</si>
  <si>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</si>
  <si>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</si>
  <si>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</si>
  <si>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</si>
  <si>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</si>
  <si>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</si>
  <si>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</si>
  <si>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</si>
  <si>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</si>
  <si>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</si>
  <si>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</si>
  <si>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</si>
  <si>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</si>
  <si>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</si>
  <si>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</si>
  <si>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</si>
  <si>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</si>
  <si>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</si>
  <si>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</si>
  <si>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</si>
  <si>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</si>
  <si>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</si>
  <si>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</si>
  <si>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</si>
  <si>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</si>
  <si>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</si>
  <si>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</si>
  <si>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</si>
  <si>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</si>
  <si>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</si>
  <si>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</si>
  <si>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</si>
  <si>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</si>
  <si>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</si>
  <si>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</si>
  <si>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</si>
  <si>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</si>
  <si>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</si>
  <si>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</si>
  <si>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</si>
  <si>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</si>
  <si>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</si>
  <si>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</si>
  <si>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</si>
  <si>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</si>
  <si>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</si>
  <si>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</si>
  <si>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</si>
  <si>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</si>
  <si>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</si>
  <si>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</si>
  <si>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</si>
  <si>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</si>
  <si>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</si>
  <si>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</si>
  <si>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</si>
  <si>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</si>
  <si>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</si>
  <si>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</si>
  <si>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</si>
  <si>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</si>
  <si>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</si>
  <si>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</si>
  <si>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</si>
  <si>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</si>
  <si>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</si>
  <si>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</si>
  <si>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</si>
  <si>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</si>
  <si>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</si>
  <si>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</si>
  <si>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</si>
  <si>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</si>
  <si>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</si>
  <si>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</si>
  <si>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</si>
  <si>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</si>
  <si>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</si>
  <si>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</si>
  <si>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</si>
  <si>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</si>
  <si>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</si>
  <si>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</si>
  <si>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</si>
  <si>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</si>
  <si>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</si>
  <si>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</si>
  <si>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</si>
  <si>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</si>
  <si>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</si>
  <si>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</si>
  <si>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</si>
  <si>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</si>
  <si>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</si>
  <si>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</si>
  <si>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</si>
  <si>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</si>
  <si>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</si>
  <si>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</si>
  <si>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</si>
  <si>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</si>
  <si>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</si>
  <si>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</si>
  <si>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</si>
  <si>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</si>
  <si>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</si>
  <si>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</si>
  <si>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</si>
  <si>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</si>
  <si>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</si>
  <si>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</si>
  <si>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</si>
  <si>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</si>
  <si>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</si>
  <si>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</si>
  <si>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</si>
  <si>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</si>
  <si>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</si>
  <si>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</si>
  <si>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</si>
  <si>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</si>
  <si>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</si>
  <si>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</si>
  <si>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</si>
  <si>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</si>
  <si>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</si>
  <si>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</si>
  <si>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</si>
  <si>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</si>
  <si>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</si>
  <si>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</si>
  <si>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</si>
  <si>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</si>
  <si>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</si>
  <si>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</si>
  <si>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</si>
  <si>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</si>
  <si>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</si>
  <si>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</si>
  <si>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</si>
  <si>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</si>
  <si>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</si>
  <si>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</si>
  <si>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</si>
  <si>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</si>
  <si>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</si>
  <si>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</si>
  <si>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</si>
  <si>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</si>
  <si>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</si>
  <si>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</si>
  <si>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</si>
  <si>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</si>
  <si>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</si>
  <si>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</si>
  <si>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</si>
  <si>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</si>
  <si>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</si>
  <si>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</si>
  <si>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</si>
  <si>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</si>
  <si>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</si>
  <si>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</si>
  <si>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</si>
  <si>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</si>
  <si>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</si>
  <si>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</si>
  <si>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</si>
  <si>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</si>
  <si>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</si>
  <si>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</si>
  <si>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</si>
  <si>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</si>
  <si>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</si>
  <si>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</si>
  <si>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</si>
  <si>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</si>
  <si>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</si>
  <si>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</si>
  <si>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</si>
  <si>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</si>
  <si>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</si>
  <si>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</si>
  <si>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</si>
  <si>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</si>
  <si>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</si>
  <si>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</si>
  <si>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</si>
  <si>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</si>
  <si>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</si>
  <si>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</si>
  <si>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</si>
  <si>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</si>
  <si>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</si>
  <si>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</si>
  <si>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</si>
  <si>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</si>
  <si>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</si>
  <si>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</si>
  <si>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</si>
  <si>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</si>
  <si>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</si>
  <si>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</si>
  <si>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</si>
  <si>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</si>
  <si>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</si>
  <si>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</si>
  <si>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</si>
  <si>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</si>
  <si>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</si>
  <si>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</si>
  <si>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</si>
  <si>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</si>
  <si>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</si>
  <si>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</si>
  <si>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</si>
  <si>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</si>
  <si>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</si>
  <si>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</si>
  <si>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</si>
  <si>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</si>
  <si>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</si>
  <si>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</si>
  <si>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</si>
  <si>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</si>
  <si>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</si>
  <si>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</si>
  <si>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</si>
  <si>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</si>
  <si>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</si>
  <si>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</si>
  <si>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</si>
  <si>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</si>
  <si>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</si>
  <si>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</si>
  <si>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</si>
  <si>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</si>
  <si>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</si>
  <si>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</si>
  <si>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</si>
  <si>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</si>
  <si>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</si>
  <si>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</si>
  <si>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</si>
  <si>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</si>
  <si>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</si>
  <si>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</si>
  <si>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</si>
  <si>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</si>
  <si>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</si>
  <si>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</si>
  <si>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</si>
  <si>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</si>
  <si>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</si>
  <si>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</si>
  <si>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</si>
  <si>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</si>
  <si>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</si>
  <si>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</si>
  <si>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</si>
  <si>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</si>
  <si>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</si>
  <si>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</si>
  <si>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</si>
  <si>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</si>
  <si>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</si>
  <si>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</si>
  <si>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</si>
  <si>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</si>
  <si>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</si>
  <si>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</si>
  <si>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</si>
  <si>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</si>
  <si>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</si>
  <si>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</si>
  <si>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</si>
  <si>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</si>
  <si>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</si>
  <si>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</si>
  <si>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</si>
  <si>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</si>
  <si>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</si>
  <si>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</si>
  <si>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</si>
  <si>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</si>
  <si>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</si>
  <si>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</si>
  <si>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</si>
  <si>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</si>
  <si>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</si>
  <si>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</si>
  <si>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</si>
  <si>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</si>
  <si>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</si>
  <si>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</si>
  <si>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</si>
  <si>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</si>
  <si>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</si>
  <si>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</si>
  <si>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</si>
  <si>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</si>
  <si>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</si>
  <si>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</si>
  <si>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</si>
  <si>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</si>
  <si>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</si>
  <si>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</si>
  <si>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</si>
  <si>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</si>
  <si>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</si>
  <si>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</si>
  <si>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</si>
  <si>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</si>
  <si>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</si>
  <si>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</si>
  <si>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</si>
  <si>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</si>
  <si>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</si>
  <si>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</si>
  <si>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</si>
  <si>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</si>
  <si>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</si>
  <si>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</si>
  <si>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</si>
  <si>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</si>
  <si>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</si>
  <si>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</si>
  <si>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</si>
  <si>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</si>
  <si>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</si>
  <si>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</si>
  <si>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</si>
  <si>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</si>
  <si>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</si>
  <si>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</si>
  <si>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</si>
  <si>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</si>
  <si>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</si>
  <si>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</si>
  <si>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</si>
  <si>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</si>
  <si>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</si>
  <si>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</si>
  <si>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</si>
  <si>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</si>
  <si>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</si>
  <si>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</si>
  <si>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</si>
  <si>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</si>
  <si>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</si>
  <si>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</si>
  <si>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</si>
  <si>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</si>
  <si>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</si>
  <si>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</si>
  <si>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</si>
  <si>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</si>
  <si>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</si>
  <si>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</si>
  <si>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</si>
  <si>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</si>
  <si>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</si>
  <si>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</si>
  <si>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</si>
  <si>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</si>
  <si>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</si>
  <si>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</si>
  <si>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</si>
  <si>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</si>
  <si>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</si>
  <si>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</si>
  <si>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</si>
  <si>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</si>
  <si>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</si>
  <si>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</si>
  <si>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</si>
  <si>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</si>
  <si>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</si>
  <si>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</si>
  <si>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</si>
  <si>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</si>
  <si>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</si>
  <si>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</si>
  <si>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</si>
  <si>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</si>
  <si>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</si>
  <si>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</si>
  <si>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</si>
  <si>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</si>
  <si>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</si>
  <si>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</si>
  <si>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</si>
  <si>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</si>
  <si>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</si>
  <si>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</si>
  <si>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</si>
  <si>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</si>
  <si>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</si>
  <si>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</si>
  <si>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</si>
  <si>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</si>
  <si>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</si>
  <si>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</si>
  <si>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</si>
  <si>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</si>
  <si>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</si>
  <si>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</si>
  <si>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</si>
  <si>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</si>
  <si>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</si>
  <si>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</si>
  <si>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</si>
  <si>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</si>
  <si>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</si>
  <si>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</si>
  <si>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</si>
  <si>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</si>
  <si>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</si>
  <si>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</si>
  <si>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</si>
  <si>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</si>
  <si>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</si>
  <si>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</si>
  <si>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</si>
  <si>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</si>
  <si>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</si>
  <si>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</si>
  <si>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</si>
  <si>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</si>
  <si>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</si>
  <si>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</si>
  <si>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</si>
  <si>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</si>
  <si>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</si>
  <si>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</si>
  <si>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</si>
  <si>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</si>
  <si>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</si>
  <si>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</si>
  <si>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</si>
  <si>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</si>
  <si>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</si>
  <si>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</si>
  <si>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</si>
  <si>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</si>
  <si>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</si>
  <si>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</si>
  <si>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</si>
  <si>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</si>
  <si>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</si>
  <si>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</si>
  <si>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</si>
  <si>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</si>
  <si>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</si>
  <si>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</si>
  <si>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</si>
  <si>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</si>
  <si>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</si>
  <si>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</si>
  <si>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</si>
  <si>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</si>
  <si>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</si>
  <si>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</si>
  <si>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</si>
  <si>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</si>
  <si>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</si>
  <si>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</si>
  <si>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</si>
  <si>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</si>
  <si>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</si>
  <si>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</si>
  <si>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</si>
  <si>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</si>
  <si>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</si>
  <si>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</si>
  <si>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</si>
  <si>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</si>
  <si>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</si>
  <si>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</si>
  <si>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</si>
  <si>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</si>
  <si>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</si>
  <si>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</si>
  <si>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</si>
  <si>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</si>
  <si>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</si>
  <si>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</si>
  <si>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</si>
  <si>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</si>
  <si>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</si>
  <si>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</si>
  <si>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</si>
  <si>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</si>
  <si>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</si>
  <si>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</si>
  <si>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</si>
  <si>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</si>
  <si>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</si>
  <si>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</si>
  <si>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</si>
  <si>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</si>
  <si>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</si>
  <si>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</si>
  <si>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</si>
  <si>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</si>
  <si>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</si>
  <si>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</si>
  <si>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</si>
  <si>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</si>
  <si>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</si>
  <si>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</si>
  <si>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</si>
  <si>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</si>
  <si>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</si>
  <si>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</si>
  <si>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</si>
  <si>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</si>
  <si>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</si>
  <si>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</si>
  <si>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</si>
  <si>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</si>
  <si>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</si>
  <si>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</si>
  <si>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</si>
  <si>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</si>
  <si>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</si>
  <si>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</si>
  <si>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</si>
  <si>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</si>
  <si>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</si>
  <si>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</si>
  <si>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</si>
  <si>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</si>
  <si>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</si>
  <si>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</si>
  <si>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</si>
  <si>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</si>
  <si>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</si>
  <si>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</si>
  <si>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</si>
  <si>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</si>
  <si>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</si>
  <si>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</si>
  <si>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</si>
  <si>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</si>
  <si>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</si>
  <si>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</si>
  <si>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</si>
  <si>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</si>
  <si>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</si>
  <si>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</si>
  <si>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</si>
  <si>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</si>
  <si>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</si>
  <si>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</si>
  <si>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</si>
  <si>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</si>
  <si>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</si>
  <si>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</si>
  <si>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</si>
  <si>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</si>
  <si>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</si>
  <si>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</si>
  <si>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</si>
  <si>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</si>
  <si>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</si>
  <si>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</si>
  <si>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</si>
  <si>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</si>
  <si>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</si>
  <si>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</si>
  <si>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</si>
  <si>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</si>
  <si>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</si>
  <si>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</si>
  <si>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</si>
  <si>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</si>
  <si>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</si>
  <si>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</si>
  <si>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</si>
  <si>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</si>
  <si>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</si>
  <si>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</si>
  <si>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</si>
  <si>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</si>
  <si>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</si>
  <si>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</si>
  <si>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</si>
  <si>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</si>
  <si>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</si>
  <si>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</si>
  <si>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</si>
  <si>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</si>
  <si>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</si>
  <si>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</si>
  <si>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</si>
  <si>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</si>
  <si>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</si>
  <si>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</si>
  <si>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</si>
  <si>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</si>
  <si>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</si>
  <si>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</si>
  <si>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</si>
  <si>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</si>
  <si>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</si>
  <si>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</si>
  <si>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</si>
  <si>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</si>
  <si>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</si>
  <si>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</si>
  <si>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</si>
  <si>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</si>
  <si>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</si>
  <si>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</si>
  <si>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</si>
  <si>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</si>
  <si>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</si>
  <si>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</si>
  <si>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</si>
  <si>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</si>
  <si>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</si>
  <si>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</si>
  <si>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</si>
  <si>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</si>
  <si>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</si>
  <si>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</si>
  <si>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</si>
  <si>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</si>
  <si>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</si>
  <si>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</si>
  <si>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</si>
  <si>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</si>
  <si>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</si>
  <si>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</si>
  <si>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</si>
  <si>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</si>
  <si>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</si>
  <si>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</si>
  <si>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</si>
  <si>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</si>
  <si>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</si>
  <si>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</si>
  <si>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</si>
  <si>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</si>
  <si>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</si>
  <si>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</si>
  <si>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</si>
  <si>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</si>
  <si>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</si>
  <si>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</si>
  <si>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</si>
  <si>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</si>
  <si>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</si>
  <si>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</si>
  <si>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</si>
  <si>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</si>
  <si>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</si>
  <si>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</si>
  <si>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</si>
  <si>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</si>
  <si>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</si>
  <si>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</si>
  <si>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</si>
  <si>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</si>
  <si>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</si>
  <si>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</si>
  <si>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</si>
  <si>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</si>
  <si>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</si>
  <si>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</si>
  <si>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</si>
  <si>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</si>
  <si>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</si>
  <si>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</si>
  <si>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</si>
  <si>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</si>
  <si>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</si>
  <si>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</si>
  <si>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</si>
  <si>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</si>
  <si>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</si>
  <si>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</si>
  <si>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</si>
  <si>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</si>
  <si>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</si>
  <si>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</si>
  <si>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</si>
  <si>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</si>
  <si>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</si>
  <si>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</si>
  <si>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</si>
  <si>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</si>
  <si>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</si>
  <si>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</si>
  <si>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</si>
  <si>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</si>
  <si>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</si>
  <si>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</si>
  <si>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</si>
  <si>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</si>
  <si>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</si>
  <si>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</si>
  <si>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</si>
  <si>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</si>
  <si>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</si>
  <si>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</si>
  <si>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</si>
  <si>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</si>
  <si>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</si>
  <si>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</si>
  <si>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</si>
  <si>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</si>
  <si>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</si>
  <si>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</si>
  <si>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</si>
  <si>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</si>
  <si>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</si>
  <si>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</si>
  <si>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</si>
  <si>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</si>
  <si>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</si>
  <si>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</si>
  <si>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</si>
  <si>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</si>
  <si>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</si>
  <si>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</si>
  <si>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</si>
  <si>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</si>
  <si>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</si>
  <si>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</si>
  <si>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</si>
  <si>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</si>
  <si>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</si>
  <si>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</si>
  <si>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</si>
  <si>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</si>
  <si>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</si>
  <si>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</si>
  <si>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</si>
  <si>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</si>
  <si>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</si>
  <si>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</si>
  <si>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</si>
  <si>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</si>
  <si>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</si>
  <si>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</si>
  <si>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</si>
  <si>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</si>
  <si>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</si>
  <si>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</si>
  <si>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</si>
  <si>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</si>
  <si>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</si>
  <si>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</si>
  <si>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</si>
  <si>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</si>
  <si>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</si>
  <si>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</si>
  <si>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</si>
  <si>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</si>
  <si>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</si>
  <si>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</si>
  <si>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</si>
  <si>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</si>
  <si>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</si>
  <si>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</si>
  <si>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</si>
  <si>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</si>
  <si>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</si>
  <si>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</si>
  <si>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</si>
  <si>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</si>
  <si>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</si>
  <si>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</si>
  <si>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</si>
  <si>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</si>
  <si>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</si>
  <si>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</si>
  <si>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</si>
  <si>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</si>
  <si>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</si>
  <si>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</si>
  <si>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</si>
  <si>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</si>
  <si>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</si>
  <si>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</si>
  <si>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</si>
  <si>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</si>
  <si>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</si>
  <si>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</si>
  <si>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</si>
  <si>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</si>
  <si>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</si>
  <si>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</si>
  <si>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</si>
  <si>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</si>
  <si>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</si>
  <si>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</si>
  <si>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</si>
  <si>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</si>
  <si>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</si>
  <si>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</si>
  <si>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</si>
  <si>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</si>
  <si>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</si>
  <si>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</si>
  <si>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</si>
  <si>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</si>
  <si>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</si>
  <si>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</si>
  <si>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</si>
  <si>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</si>
  <si>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</si>
  <si>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</si>
  <si>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</si>
  <si>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</si>
  <si>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</si>
  <si>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</si>
  <si>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</si>
  <si>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</si>
  <si>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</si>
  <si>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</si>
  <si>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</si>
  <si>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</si>
  <si>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</si>
  <si>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</si>
  <si>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</si>
  <si>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</si>
  <si>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</si>
  <si>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</si>
  <si>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</si>
  <si>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</si>
  <si>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</si>
  <si>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</si>
  <si>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</si>
  <si>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</si>
  <si>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</si>
  <si>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</si>
  <si>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</si>
  <si>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</si>
  <si>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</si>
  <si>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</si>
  <si>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</si>
  <si>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</si>
  <si>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</si>
  <si>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</si>
  <si>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</si>
  <si>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</si>
  <si>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</si>
  <si>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</si>
  <si>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</si>
  <si>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</si>
  <si>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</si>
  <si>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</si>
  <si>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</si>
  <si>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</si>
  <si>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</si>
  <si>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</si>
  <si>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</si>
  <si>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</si>
  <si>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</si>
  <si>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</si>
  <si>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</si>
  <si>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</si>
  <si>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</si>
  <si>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</si>
  <si>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</si>
  <si>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</si>
  <si>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</si>
  <si>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</si>
  <si>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</si>
  <si>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</si>
  <si>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</si>
  <si>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</si>
  <si>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</si>
  <si>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</si>
  <si>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</si>
  <si>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</si>
  <si>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</si>
  <si>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</si>
  <si>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</si>
  <si>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</si>
  <si>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</si>
  <si>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</si>
  <si>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</si>
  <si>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</si>
  <si>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</si>
  <si>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</si>
  <si>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</si>
  <si>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</si>
  <si>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</si>
  <si>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</si>
  <si>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</si>
  <si>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</si>
  <si>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</si>
  <si>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</si>
  <si>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</si>
  <si>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</si>
  <si>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</si>
  <si>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</si>
  <si>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</si>
  <si>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</si>
  <si>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</si>
  <si>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</si>
  <si>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</si>
  <si>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</si>
  <si>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</si>
  <si>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</si>
  <si>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</si>
  <si>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</si>
  <si>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</si>
  <si>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</si>
  <si>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</si>
  <si>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</si>
  <si>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</si>
  <si>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</si>
  <si>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</si>
  <si>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</si>
  <si>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</si>
  <si>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</si>
  <si>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</si>
  <si>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</si>
  <si>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</si>
  <si>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</si>
  <si>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</si>
  <si>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</si>
  <si>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</si>
  <si>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</si>
  <si>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</si>
  <si>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</si>
  <si>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</si>
  <si>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</si>
  <si>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</si>
  <si>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</si>
  <si>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</si>
  <si>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</si>
  <si>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</si>
  <si>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</si>
  <si>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</si>
  <si>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</si>
  <si>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</si>
  <si>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</si>
  <si>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</si>
  <si>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</si>
  <si>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</si>
  <si>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</si>
  <si>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</si>
  <si>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</si>
  <si>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</si>
  <si>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</si>
  <si>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</si>
  <si>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</si>
  <si>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</si>
  <si>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</si>
  <si>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</si>
  <si>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</si>
  <si>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</si>
  <si>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</si>
  <si>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</si>
  <si>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</si>
  <si>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</si>
  <si>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</si>
  <si>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</si>
  <si>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</si>
  <si>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</si>
  <si>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</si>
  <si>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</si>
  <si>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</si>
  <si>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</si>
  <si>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</si>
  <si>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</si>
  <si>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</si>
  <si>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</si>
  <si>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</si>
  <si>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</si>
  <si>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</si>
  <si>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</si>
  <si>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</si>
  <si>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</si>
  <si>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</si>
  <si>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</si>
  <si>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</si>
  <si>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</si>
  <si>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</si>
  <si>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</si>
  <si>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</si>
  <si>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</si>
  <si>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</si>
  <si>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</si>
  <si>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</si>
  <si>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</si>
  <si>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</si>
  <si>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</si>
  <si>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</si>
  <si>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</si>
  <si>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</si>
  <si>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</si>
  <si>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</si>
  <si>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</si>
  <si>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</si>
  <si>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</si>
  <si>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</si>
  <si>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</si>
  <si>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</si>
  <si>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</si>
  <si>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</si>
  <si>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</si>
  <si>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</si>
  <si>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</si>
  <si>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</si>
  <si>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</si>
  <si>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</si>
  <si>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</si>
  <si>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</si>
  <si>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</si>
  <si>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</si>
  <si>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</si>
  <si>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</si>
  <si>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</si>
  <si>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</si>
  <si>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</si>
  <si>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</si>
  <si>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</si>
  <si>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</si>
  <si>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</si>
  <si>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</si>
  <si>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</si>
  <si>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</si>
  <si>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</si>
  <si>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</si>
  <si>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</si>
  <si>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</si>
  <si>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</si>
  <si>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</si>
  <si>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</si>
  <si>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</si>
  <si>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</si>
  <si>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</si>
  <si>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</si>
  <si>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</si>
  <si>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</si>
  <si>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</si>
  <si>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</si>
  <si>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</si>
  <si>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</si>
  <si>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</si>
  <si>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</si>
  <si>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</si>
  <si>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</si>
  <si>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</si>
  <si>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</si>
  <si>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</si>
  <si>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</si>
  <si>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</si>
  <si>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</si>
  <si>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</si>
  <si>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</si>
  <si>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</si>
  <si>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</si>
  <si>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</si>
  <si>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</si>
  <si>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</si>
  <si>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</si>
  <si>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</si>
  <si>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</si>
  <si>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</si>
  <si>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</si>
  <si>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</si>
  <si>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</si>
  <si>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</si>
  <si>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</si>
  <si>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</si>
  <si>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</si>
  <si>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</si>
  <si>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</si>
  <si>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</si>
  <si>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</si>
  <si>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</si>
  <si>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</si>
  <si>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</si>
  <si>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</si>
  <si>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</si>
  <si>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</si>
  <si>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</si>
  <si>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</si>
  <si>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</si>
  <si>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</si>
  <si>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</si>
  <si>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</si>
  <si>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</si>
  <si>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</si>
  <si>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</si>
  <si>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</si>
  <si>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</si>
  <si>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</si>
  <si>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</si>
  <si>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</si>
  <si>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</si>
  <si>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</si>
  <si>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</si>
  <si>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</si>
  <si>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</si>
  <si>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</si>
  <si>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</si>
  <si>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</si>
  <si>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</si>
  <si>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</si>
  <si>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</si>
  <si>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</si>
  <si>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</si>
  <si>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</si>
  <si>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</si>
  <si>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</si>
  <si>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</si>
  <si>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</si>
  <si>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</si>
  <si>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</si>
  <si>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</si>
  <si>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</si>
  <si>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</si>
  <si>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</si>
  <si>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</si>
  <si>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</si>
  <si>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</si>
  <si>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</si>
  <si>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</si>
  <si>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</si>
  <si>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</si>
  <si>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</si>
  <si>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</si>
  <si>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</si>
  <si>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</si>
  <si>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</si>
  <si>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</si>
  <si>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</si>
  <si>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</si>
  <si>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</si>
  <si>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</si>
  <si>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</si>
  <si>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</si>
  <si>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</si>
  <si>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</si>
  <si>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</si>
  <si>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</si>
  <si>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</si>
  <si>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</si>
  <si>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</si>
  <si>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</si>
  <si>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</si>
  <si>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</si>
  <si>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</si>
  <si>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</si>
  <si>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</si>
  <si>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</si>
  <si>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</si>
  <si>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</si>
  <si>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</si>
  <si>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</si>
  <si>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</si>
  <si>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</si>
  <si>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</si>
  <si>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</si>
  <si>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</si>
  <si>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</si>
  <si>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</si>
  <si>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</si>
  <si>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</si>
  <si>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</si>
  <si>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</si>
  <si>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</si>
  <si>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</si>
  <si>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</si>
  <si>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</si>
  <si>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</si>
  <si>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</si>
  <si>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</si>
  <si>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</si>
  <si>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</si>
  <si>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</si>
  <si>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</si>
  <si>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</si>
  <si>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</si>
  <si>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</si>
  <si>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</si>
  <si>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</si>
  <si>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</si>
  <si>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</si>
  <si>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</si>
  <si>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</si>
  <si>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</si>
  <si>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</si>
  <si>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</si>
  <si>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</si>
  <si>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</si>
  <si>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</si>
  <si>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</si>
  <si>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</si>
  <si>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</si>
  <si>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</si>
  <si>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</si>
  <si>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</si>
  <si>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</si>
  <si>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</si>
  <si>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</si>
  <si>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</si>
  <si>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</si>
  <si>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</si>
  <si>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</si>
  <si>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</si>
  <si>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</si>
  <si>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</si>
  <si>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</si>
  <si>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</si>
  <si>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</si>
  <si>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</si>
  <si>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</si>
  <si>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</si>
  <si>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</si>
  <si>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</si>
  <si>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</si>
  <si>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</si>
  <si>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</si>
  <si>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</si>
  <si>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</si>
  <si>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</si>
  <si>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</si>
  <si>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</si>
  <si>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</si>
  <si>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</si>
  <si>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</si>
  <si>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</si>
  <si>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</si>
  <si>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</si>
  <si>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</si>
  <si>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</si>
  <si>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</si>
  <si>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</si>
  <si>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</si>
  <si>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</si>
  <si>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</si>
  <si>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</si>
  <si>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</si>
  <si>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</si>
  <si>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</si>
  <si>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</si>
  <si>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</si>
  <si>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</si>
  <si>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</si>
  <si>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</si>
  <si>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</si>
  <si>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</si>
  <si>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</si>
  <si>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</si>
  <si>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</si>
  <si>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</si>
  <si>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</si>
  <si>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</si>
  <si>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</si>
  <si>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</si>
  <si>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</si>
  <si>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</si>
  <si>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</si>
  <si>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</si>
  <si>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</si>
  <si>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</si>
  <si>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</si>
  <si>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</si>
  <si>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</si>
  <si>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</si>
  <si>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</si>
  <si>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</si>
  <si>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</si>
  <si>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</si>
  <si>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</si>
  <si>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</si>
  <si>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</si>
  <si>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</si>
  <si>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</si>
  <si>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</si>
  <si>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</si>
  <si>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</si>
  <si>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</si>
  <si>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</si>
  <si>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</si>
  <si>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</si>
  <si>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</si>
  <si>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</si>
  <si>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</si>
  <si>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</si>
  <si>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</si>
  <si>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</si>
  <si>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</si>
  <si>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</si>
  <si>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</si>
  <si>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</si>
  <si>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</si>
  <si>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</si>
  <si>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</si>
  <si>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</si>
  <si>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</si>
  <si>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</si>
  <si>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</si>
  <si>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</si>
  <si>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</si>
  <si>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</si>
  <si>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</si>
  <si>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</si>
  <si>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</si>
  <si>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</si>
  <si>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</si>
  <si>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</si>
  <si>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</si>
  <si>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</si>
  <si>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</si>
  <si>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</si>
  <si>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</si>
  <si>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</si>
  <si>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</si>
  <si>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</si>
  <si>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</si>
  <si>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</si>
  <si>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</si>
  <si>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</si>
  <si>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</si>
  <si>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</si>
  <si>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</si>
  <si>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</si>
  <si>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</si>
  <si>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</si>
  <si>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</si>
  <si>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</si>
  <si>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</si>
  <si>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</si>
  <si>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</si>
  <si>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</si>
  <si>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</si>
  <si>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</si>
  <si>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</si>
  <si>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</si>
  <si>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</si>
  <si>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</si>
  <si>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</si>
  <si>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</si>
  <si>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</si>
  <si>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</si>
  <si>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</si>
  <si>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</si>
  <si>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</si>
  <si>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</si>
  <si>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</si>
  <si>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</si>
  <si>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</si>
  <si>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</si>
  <si>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</si>
  <si>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</si>
  <si>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</si>
  <si>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</si>
  <si>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</si>
  <si>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</si>
  <si>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</si>
  <si>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</si>
  <si>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</si>
  <si>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</si>
  <si>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</si>
  <si>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</si>
  <si>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</si>
  <si>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</si>
  <si>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</si>
  <si>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</si>
  <si>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</si>
  <si>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</si>
  <si>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</si>
  <si>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</si>
  <si>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</si>
  <si>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</si>
  <si>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</si>
  <si>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</si>
  <si>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</si>
  <si>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</si>
  <si>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</si>
  <si>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</si>
  <si>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</si>
  <si>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</si>
  <si>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</si>
  <si>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</si>
  <si>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</si>
  <si>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</si>
  <si>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</si>
  <si>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</si>
  <si>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</si>
  <si>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</si>
  <si>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</si>
  <si>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</si>
  <si>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</si>
  <si>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</si>
  <si>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</si>
  <si>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</si>
  <si>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</si>
  <si>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</si>
  <si>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</si>
  <si>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</si>
  <si>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</si>
  <si>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</si>
  <si>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</si>
  <si>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</si>
  <si>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</si>
  <si>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</si>
  <si>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</si>
  <si>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</si>
  <si>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</si>
  <si>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</si>
  <si>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</si>
  <si>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</si>
  <si>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</si>
  <si>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</si>
  <si>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</si>
  <si>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</si>
  <si>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</si>
  <si>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</si>
  <si>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</si>
  <si>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</si>
  <si>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</si>
  <si>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</si>
  <si>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</si>
  <si>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</si>
  <si>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</si>
  <si>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</si>
  <si>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</si>
  <si>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</si>
  <si>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</si>
  <si>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</si>
  <si>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</si>
  <si>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</si>
  <si>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</si>
  <si>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</si>
  <si>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</si>
  <si>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</si>
  <si>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</si>
  <si>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</si>
  <si>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</si>
  <si>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</si>
  <si>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</si>
  <si>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</si>
  <si>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</si>
  <si>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</si>
  <si>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</si>
  <si>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</si>
  <si>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</si>
  <si>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</si>
  <si>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</si>
  <si>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</si>
  <si>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</si>
  <si>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</si>
  <si>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</si>
  <si>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</si>
  <si>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</si>
  <si>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</si>
  <si>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</si>
  <si>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</si>
  <si>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</si>
  <si>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</si>
  <si>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</si>
  <si>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</si>
  <si>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</si>
  <si>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</si>
  <si>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</si>
  <si>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</si>
  <si>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</si>
  <si>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</si>
  <si>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</si>
  <si>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</si>
  <si>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</si>
  <si>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</si>
  <si>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</si>
  <si>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</si>
  <si>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</si>
  <si>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</si>
  <si>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</si>
  <si>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</si>
  <si>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</si>
  <si>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</si>
  <si>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</si>
  <si>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</si>
  <si>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</si>
  <si>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</si>
  <si>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</si>
  <si>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</si>
  <si>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</si>
  <si>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</si>
  <si>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</si>
  <si>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</si>
  <si>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</si>
  <si>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</si>
  <si>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</si>
  <si>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</si>
  <si>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</si>
  <si>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</si>
  <si>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</si>
  <si>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</si>
  <si>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</si>
  <si>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</si>
  <si>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</si>
  <si>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</si>
  <si>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</si>
  <si>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</si>
  <si>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</si>
  <si>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</si>
  <si>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</si>
  <si>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</si>
  <si>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</si>
  <si>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</si>
  <si>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</si>
  <si>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</si>
  <si>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</si>
  <si>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</si>
  <si>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</si>
  <si>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</si>
  <si>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</si>
  <si>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</si>
  <si>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</si>
  <si>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</si>
  <si>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</si>
  <si>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</si>
  <si>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</si>
  <si>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</si>
  <si>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</si>
  <si>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</si>
  <si>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</si>
  <si>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</si>
  <si>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</si>
  <si>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</si>
  <si>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</si>
  <si>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</si>
  <si>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</si>
  <si>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</si>
  <si>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</si>
  <si>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</si>
  <si>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</si>
  <si>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</si>
  <si>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</si>
  <si>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</si>
  <si>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</si>
  <si>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</si>
  <si>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</si>
  <si>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</si>
  <si>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</si>
  <si>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</si>
  <si>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</si>
  <si>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</si>
  <si>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</si>
  <si>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</si>
  <si>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</si>
  <si>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</si>
  <si>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</si>
  <si>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</si>
  <si>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</si>
  <si>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</si>
  <si>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</si>
  <si>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</si>
  <si>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</si>
  <si>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</si>
  <si>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</si>
  <si>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</si>
  <si>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</si>
  <si>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</si>
  <si>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</si>
  <si>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</si>
  <si>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</si>
  <si>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</si>
  <si>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</si>
  <si>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</si>
  <si>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</si>
  <si>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</si>
  <si>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</si>
  <si>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</si>
  <si>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</si>
  <si>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</si>
  <si>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</si>
  <si>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</si>
  <si>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</si>
  <si>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</si>
  <si>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</si>
  <si>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</si>
  <si>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</si>
  <si>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</si>
  <si>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</si>
  <si>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</si>
  <si>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</si>
  <si>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</si>
  <si>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</si>
  <si>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</si>
  <si>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</si>
  <si>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</si>
  <si>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</si>
  <si>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</si>
  <si>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</si>
  <si>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</si>
  <si>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</si>
  <si>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</si>
  <si>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</si>
  <si>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</si>
  <si>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</si>
  <si>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</si>
  <si>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</si>
  <si>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</si>
  <si>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</si>
  <si>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</si>
  <si>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</si>
  <si>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</si>
  <si>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</si>
  <si>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</si>
  <si>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</si>
  <si>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</si>
  <si>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</si>
  <si>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</si>
  <si>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</si>
  <si>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</si>
  <si>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</si>
  <si>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</si>
  <si>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</si>
  <si>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</si>
  <si>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</si>
  <si>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</si>
  <si>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</si>
  <si>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</si>
  <si>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</si>
  <si>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</si>
  <si>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</si>
  <si>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</si>
  <si>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</si>
  <si>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</si>
  <si>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</si>
  <si>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</si>
  <si>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</si>
  <si>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</si>
  <si>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</si>
  <si>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</si>
  <si>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</si>
  <si>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</si>
  <si>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</si>
  <si>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</si>
  <si>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</si>
  <si>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</si>
  <si>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</si>
  <si>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</si>
  <si>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</si>
  <si>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</si>
  <si>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</si>
  <si>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</si>
  <si>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</si>
  <si>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</si>
  <si>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</si>
  <si>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</si>
  <si>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</si>
  <si>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</si>
  <si>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</si>
  <si>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</si>
  <si>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</si>
  <si>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</si>
  <si>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</si>
  <si>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</si>
  <si>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</si>
  <si>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</si>
  <si>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</si>
  <si>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</si>
  <si>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</si>
  <si>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</si>
  <si>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</si>
  <si>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</si>
  <si>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</si>
  <si>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</si>
  <si>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</si>
  <si>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</si>
  <si>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</si>
  <si>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</si>
  <si>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</si>
  <si>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</si>
  <si>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</si>
  <si>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</si>
  <si>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</si>
  <si>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</si>
  <si>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</si>
  <si>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</si>
  <si>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</si>
  <si>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</si>
  <si>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</si>
  <si>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</si>
  <si>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</si>
  <si>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</si>
  <si>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</si>
  <si>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</si>
  <si>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</si>
  <si>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</si>
  <si>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</si>
  <si>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</si>
  <si>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</si>
  <si>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</si>
  <si>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</si>
  <si>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</si>
  <si>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</si>
  <si>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</si>
  <si>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</si>
  <si>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</si>
  <si>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</si>
  <si>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</si>
  <si>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</si>
  <si>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</si>
  <si>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</si>
  <si>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</si>
  <si>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</si>
  <si>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</si>
  <si>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</si>
  <si>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</si>
  <si>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</si>
  <si>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</si>
  <si>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</si>
  <si>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</si>
  <si>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</si>
  <si>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</si>
  <si>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</si>
  <si>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</si>
  <si>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</si>
  <si>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</si>
  <si>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</si>
  <si>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</si>
  <si>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</si>
  <si>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</si>
  <si>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</si>
  <si>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</si>
  <si>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</si>
  <si>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</si>
  <si>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</si>
  <si>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</si>
  <si>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</si>
  <si>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</si>
  <si>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</si>
  <si>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</si>
  <si>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</si>
  <si>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</si>
  <si>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</si>
  <si>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</si>
  <si>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</si>
  <si>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</si>
  <si>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</si>
  <si>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</si>
  <si>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</si>
  <si>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</si>
  <si>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</si>
  <si>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</si>
  <si>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</si>
  <si>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</si>
  <si>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</si>
  <si>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</si>
  <si>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</si>
  <si>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</si>
  <si>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</si>
  <si>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</si>
  <si>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</si>
  <si>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</si>
  <si>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</si>
  <si>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</si>
  <si>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</si>
  <si>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</si>
  <si>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</si>
  <si>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</si>
  <si>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</si>
  <si>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</si>
  <si>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</si>
  <si>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</si>
  <si>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</si>
  <si>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</si>
  <si>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</si>
  <si>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</si>
  <si>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</si>
  <si>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</si>
  <si>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</si>
  <si>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</si>
  <si>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</si>
  <si>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</si>
  <si>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</si>
  <si>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</si>
  <si>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</si>
  <si>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</si>
  <si>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</si>
  <si>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</si>
  <si>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</si>
  <si>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</si>
  <si>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</si>
  <si>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</si>
  <si>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</si>
  <si>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</si>
  <si>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</si>
  <si>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</si>
  <si>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</si>
  <si>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</si>
  <si>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</si>
  <si>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</si>
  <si>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</si>
  <si>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</si>
  <si>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</si>
  <si>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</si>
  <si>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</si>
  <si>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</si>
  <si>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</si>
  <si>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</si>
  <si>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</si>
  <si>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</si>
  <si>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</si>
  <si>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</si>
  <si>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</si>
  <si>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</si>
  <si>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</si>
  <si>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</si>
  <si>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</si>
  <si>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</si>
  <si>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</si>
  <si>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</si>
  <si>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</si>
  <si>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</si>
  <si>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</si>
  <si>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</si>
  <si>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</si>
  <si>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</si>
  <si>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</si>
  <si>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</si>
  <si>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</si>
  <si>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</si>
  <si>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</si>
  <si>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</si>
  <si>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</si>
  <si>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</si>
  <si>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</si>
  <si>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</si>
  <si>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</si>
  <si>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</si>
  <si>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</si>
  <si>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</si>
  <si>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</si>
  <si>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</si>
  <si>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</si>
  <si>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</si>
  <si>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</si>
  <si>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</si>
  <si>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</si>
  <si>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</si>
  <si>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</si>
  <si>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</si>
  <si>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</si>
  <si>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</si>
  <si>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</si>
  <si>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</si>
  <si>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</si>
  <si>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</si>
  <si>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</si>
  <si>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</si>
  <si>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</si>
  <si>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</si>
  <si>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</si>
  <si>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</si>
  <si>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</si>
  <si>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</si>
  <si>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</si>
  <si>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</si>
  <si>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</si>
  <si>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</si>
  <si>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</si>
  <si>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</si>
  <si>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</si>
  <si>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</si>
  <si>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</si>
  <si>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</si>
  <si>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</si>
  <si>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</si>
  <si>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</si>
  <si>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</si>
  <si>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</si>
  <si>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</si>
  <si>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</si>
  <si>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</si>
  <si>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</si>
  <si>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</si>
  <si>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</si>
  <si>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</si>
  <si>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</si>
  <si>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</si>
  <si>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</si>
  <si>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</si>
  <si>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</si>
  <si>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</si>
  <si>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</si>
  <si>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</si>
  <si>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</si>
  <si>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</si>
  <si>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</si>
  <si>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</si>
  <si>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</si>
  <si>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</si>
  <si>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</si>
  <si>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</si>
  <si>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</si>
  <si>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</si>
  <si>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</si>
  <si>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</si>
  <si>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</si>
  <si>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</si>
  <si>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</si>
  <si>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</si>
  <si>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</si>
  <si>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</si>
  <si>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</si>
  <si>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</si>
  <si>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</si>
  <si>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</si>
  <si>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</si>
  <si>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</si>
  <si>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</si>
  <si>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</si>
  <si>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</si>
  <si>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</si>
  <si>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</si>
  <si>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</si>
  <si>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</si>
  <si>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</si>
  <si>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</si>
  <si>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</si>
  <si>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</si>
  <si>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</si>
  <si>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</si>
  <si>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</si>
  <si>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</si>
  <si>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</si>
  <si>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</si>
  <si>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</si>
  <si>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</si>
  <si>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</si>
  <si>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</si>
  <si>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</si>
  <si>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</si>
  <si>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</si>
  <si>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</si>
  <si>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</si>
  <si>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</si>
  <si>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</si>
  <si>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</si>
  <si>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</si>
  <si>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</si>
  <si>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</si>
  <si>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</si>
  <si>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</si>
  <si>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</si>
  <si>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</si>
  <si>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</si>
  <si>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</si>
  <si>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</si>
  <si>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</si>
  <si>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</si>
  <si>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</si>
  <si>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</si>
  <si>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</si>
  <si>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</si>
  <si>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</si>
  <si>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</si>
  <si>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</si>
  <si>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</si>
  <si>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</si>
  <si>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</si>
  <si>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</si>
  <si>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</si>
  <si>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</si>
  <si>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</si>
  <si>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</si>
  <si>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</si>
  <si>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</si>
  <si>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</si>
  <si>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</si>
  <si>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</si>
  <si>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</si>
  <si>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</si>
  <si>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</si>
  <si>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</si>
  <si>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</si>
  <si>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</si>
  <si>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</si>
  <si>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</si>
  <si>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</si>
  <si>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</si>
  <si>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</si>
  <si>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</si>
  <si>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</si>
  <si>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</si>
  <si>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</si>
  <si>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</si>
  <si>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</si>
  <si>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</si>
  <si>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</si>
  <si>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</si>
  <si>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</si>
  <si>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</si>
  <si>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</si>
  <si>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</si>
  <si>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</si>
  <si>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</si>
  <si>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</si>
  <si>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</si>
  <si>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</si>
  <si>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</si>
  <si>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</si>
  <si>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</si>
  <si>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</si>
  <si>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</si>
  <si>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</si>
  <si>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</si>
  <si>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</si>
  <si>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</si>
  <si>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</si>
  <si>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</si>
  <si>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</si>
  <si>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</si>
  <si>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</si>
  <si>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</si>
  <si>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</si>
  <si>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</si>
  <si>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</si>
  <si>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</si>
  <si>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</si>
  <si>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</si>
  <si>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</si>
  <si>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</si>
  <si>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</si>
  <si>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</si>
  <si>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</si>
  <si>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</si>
  <si>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</si>
  <si>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</si>
  <si>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</si>
  <si>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</si>
  <si>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</si>
  <si>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</si>
  <si>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</si>
  <si>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</si>
  <si>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</si>
  <si>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</si>
  <si>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</si>
  <si>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</si>
  <si>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</si>
  <si>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</si>
  <si>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</si>
  <si>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</si>
  <si>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</si>
  <si>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</si>
  <si>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</si>
  <si>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</si>
  <si>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</si>
  <si>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</si>
  <si>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</si>
  <si>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</si>
  <si>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</si>
  <si>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</si>
  <si>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</si>
  <si>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</si>
  <si>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</si>
  <si>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</si>
  <si>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</si>
  <si>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</si>
  <si>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</si>
  <si>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</si>
  <si>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</si>
  <si>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</si>
  <si>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</si>
  <si>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</si>
  <si>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</si>
  <si>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</si>
  <si>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</si>
  <si>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</si>
  <si>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</si>
  <si>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</si>
  <si>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</si>
  <si>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</si>
  <si>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</si>
  <si>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</si>
  <si>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</si>
  <si>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</si>
  <si>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</si>
  <si>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</si>
  <si>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</si>
  <si>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</si>
  <si>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</si>
  <si>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</si>
  <si>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</si>
  <si>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</si>
  <si>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</si>
  <si>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</si>
  <si>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</si>
  <si>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</si>
  <si>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</si>
  <si>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</si>
  <si>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</si>
  <si>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</si>
  <si>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</si>
  <si>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</si>
  <si>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</si>
  <si>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</si>
  <si>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</si>
  <si>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</si>
  <si>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</si>
  <si>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</si>
  <si>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</si>
  <si>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</si>
  <si>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</si>
  <si>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</si>
  <si>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</si>
  <si>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</si>
  <si>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</si>
  <si>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</si>
  <si>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</si>
  <si>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</si>
  <si>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</si>
  <si>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</si>
  <si>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</si>
  <si>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</si>
  <si>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</si>
  <si>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</si>
  <si>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</si>
  <si>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</si>
  <si>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</si>
  <si>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</si>
  <si>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</si>
  <si>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</si>
  <si>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</si>
  <si>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</si>
  <si>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</si>
  <si>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</si>
  <si>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</si>
  <si>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</si>
  <si>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</si>
  <si>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</si>
  <si>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</si>
  <si>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</si>
  <si>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</si>
  <si>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</si>
  <si>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</si>
  <si>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</si>
  <si>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</si>
  <si>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</si>
  <si>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</si>
  <si>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</si>
  <si>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</si>
  <si>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</si>
  <si>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</si>
  <si>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</si>
  <si>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</si>
  <si>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</si>
  <si>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</si>
  <si>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</si>
  <si>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</si>
  <si>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</si>
  <si>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</si>
  <si>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</si>
  <si>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</si>
  <si>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</si>
  <si>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</si>
  <si>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</si>
  <si>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</si>
  <si>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</si>
  <si>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</si>
  <si>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</si>
  <si>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</si>
  <si>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</si>
  <si>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</si>
  <si>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</si>
  <si>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</si>
  <si>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</si>
  <si>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</si>
  <si>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</si>
  <si>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</si>
  <si>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</si>
  <si>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</si>
  <si>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</si>
  <si>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</si>
  <si>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</si>
  <si>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</si>
  <si>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</si>
  <si>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</si>
  <si>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</si>
  <si>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</si>
  <si>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</si>
  <si>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</si>
  <si>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</si>
  <si>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</si>
  <si>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</si>
  <si>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</si>
  <si>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</si>
  <si>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</si>
  <si>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</si>
  <si>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</si>
  <si>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</si>
  <si>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</si>
  <si>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</si>
  <si>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</si>
  <si>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</si>
  <si>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</si>
  <si>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</si>
  <si>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</si>
  <si>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</si>
  <si>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</si>
  <si>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</si>
  <si>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</si>
  <si>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</si>
  <si>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</si>
  <si>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</si>
  <si>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</si>
  <si>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</si>
  <si>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</si>
  <si>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</si>
  <si>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</si>
  <si>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</si>
  <si>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</si>
  <si>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</si>
  <si>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</si>
  <si>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</si>
  <si>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</si>
  <si>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</si>
  <si>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</si>
  <si>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</si>
  <si>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</si>
  <si>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</si>
  <si>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</si>
  <si>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</si>
  <si>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</si>
  <si>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</si>
  <si>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</si>
  <si>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</si>
  <si>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</si>
  <si>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</si>
  <si>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</si>
  <si>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</si>
  <si>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</si>
  <si>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</si>
  <si>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</si>
  <si>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</si>
  <si>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</si>
  <si>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</si>
  <si>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</si>
  <si>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</si>
  <si>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</si>
  <si>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</si>
  <si>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</si>
  <si>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</si>
  <si>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</si>
  <si>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</si>
  <si>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</si>
  <si>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</si>
  <si>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</si>
  <si>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</si>
  <si>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</si>
  <si>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</si>
  <si>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</si>
  <si>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</si>
  <si>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</si>
  <si>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</si>
  <si>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</si>
  <si>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</si>
  <si>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</si>
  <si>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</si>
  <si>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</si>
  <si>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</si>
  <si>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</si>
  <si>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</si>
  <si>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</si>
  <si>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</si>
  <si>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</si>
  <si>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</si>
  <si>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</si>
  <si>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</si>
  <si>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</si>
  <si>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</si>
  <si>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</si>
  <si>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</si>
  <si>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</si>
  <si>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</si>
  <si>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</si>
  <si>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</si>
  <si>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</si>
  <si>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</si>
  <si>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</si>
  <si>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</si>
  <si>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</si>
  <si>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</si>
  <si>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</si>
  <si>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</si>
  <si>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</si>
  <si>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</si>
  <si>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</si>
  <si>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</si>
  <si>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</si>
  <si>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</si>
  <si>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</si>
  <si>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</si>
  <si>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</si>
  <si>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</si>
  <si>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</si>
  <si>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</si>
  <si>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</si>
  <si>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</si>
  <si>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</si>
  <si>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</si>
  <si>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</si>
  <si>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</si>
  <si>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</si>
  <si>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</si>
  <si>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</si>
  <si>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</si>
  <si>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</si>
  <si>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</si>
  <si>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</si>
  <si>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</si>
  <si>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</si>
  <si>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</si>
  <si>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</si>
  <si>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</si>
  <si>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</si>
  <si>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</si>
  <si>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</si>
  <si>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</si>
  <si>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</si>
  <si>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</si>
  <si>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</si>
  <si>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</si>
  <si>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</si>
  <si>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</si>
  <si>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</si>
  <si>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</si>
  <si>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</si>
  <si>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</si>
  <si>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</si>
  <si>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</si>
  <si>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</si>
  <si>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</si>
  <si>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</si>
  <si>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</si>
  <si>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</si>
  <si>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</si>
  <si>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</si>
  <si>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</si>
  <si>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</si>
  <si>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</si>
  <si>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</si>
  <si>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</si>
  <si>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</si>
  <si>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</si>
  <si>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</si>
  <si>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</si>
  <si>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</si>
  <si>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</si>
  <si>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</si>
  <si>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</si>
  <si>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</si>
  <si>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</si>
  <si>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</si>
  <si>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</si>
  <si>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</si>
  <si>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</si>
  <si>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</si>
  <si>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</si>
  <si>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</si>
  <si>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</si>
  <si>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</si>
  <si>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</si>
  <si>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</si>
  <si>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</si>
  <si>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</si>
  <si>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</si>
  <si>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</si>
  <si>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</si>
  <si>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</si>
  <si>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</si>
  <si>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</si>
  <si>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</si>
  <si>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</si>
  <si>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</si>
  <si>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</si>
  <si>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</si>
  <si>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</si>
  <si>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</si>
  <si>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</si>
  <si>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</si>
  <si>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</si>
  <si>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</si>
  <si>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</si>
  <si>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</si>
  <si>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</si>
  <si>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</si>
  <si>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</si>
  <si>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</si>
  <si>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</si>
  <si>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</si>
  <si>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</si>
  <si>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</si>
  <si>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</si>
  <si>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</si>
  <si>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</si>
  <si>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</si>
  <si>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</si>
  <si>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</si>
  <si>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</si>
  <si>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</si>
  <si>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</si>
  <si>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</si>
  <si>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</si>
  <si>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</si>
  <si>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</si>
  <si>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</si>
  <si>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</si>
  <si>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</si>
  <si>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</si>
  <si>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</si>
  <si>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</si>
  <si>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</si>
  <si>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</si>
  <si>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</si>
  <si>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</si>
  <si>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</si>
  <si>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</si>
  <si>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</si>
  <si>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</si>
  <si>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</si>
  <si>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</si>
  <si>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</si>
  <si>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</si>
  <si>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</si>
  <si>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</si>
  <si>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</si>
  <si>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</si>
  <si>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</si>
  <si>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</si>
  <si>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</si>
  <si>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</si>
  <si>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</si>
  <si>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</si>
  <si>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</si>
  <si>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</si>
  <si>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</si>
  <si>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</si>
  <si>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</si>
  <si>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</si>
  <si>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</si>
  <si>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</si>
  <si>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</si>
  <si>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</si>
  <si>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</si>
  <si>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</si>
  <si>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</si>
  <si>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</si>
  <si>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</si>
  <si>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</si>
  <si>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</si>
  <si>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</si>
  <si>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</si>
  <si>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</si>
  <si>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</si>
  <si>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</si>
  <si>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</si>
  <si>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</si>
  <si>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</si>
  <si>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</si>
  <si>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</si>
  <si>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</si>
  <si>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</si>
  <si>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</si>
  <si>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</si>
  <si>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</si>
  <si>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</si>
  <si>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</si>
  <si>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</si>
  <si>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</si>
  <si>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</si>
  <si>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</si>
  <si>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</si>
  <si>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</si>
  <si>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</si>
  <si>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</si>
  <si>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</si>
  <si>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</si>
  <si>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</si>
  <si>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</si>
  <si>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</si>
  <si>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</si>
  <si>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</si>
  <si>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</si>
  <si>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</si>
  <si>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</si>
  <si>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</si>
  <si>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</si>
  <si>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</si>
  <si>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</si>
  <si>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</si>
  <si>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</si>
  <si>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</si>
  <si>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</si>
  <si>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</si>
  <si>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</si>
  <si>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</si>
  <si>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</si>
  <si>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</si>
  <si>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</si>
  <si>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</si>
  <si>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</si>
  <si>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</si>
  <si>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</si>
  <si>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</si>
  <si>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</si>
  <si>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</si>
  <si>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</si>
  <si>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</si>
  <si>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</si>
  <si>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</si>
  <si>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</si>
  <si>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</si>
  <si>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</si>
  <si>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</si>
  <si>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</si>
  <si>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</si>
  <si>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</si>
  <si>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</si>
  <si>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</si>
  <si>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</si>
  <si>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</si>
  <si>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</si>
  <si>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</si>
  <si>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</si>
  <si>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</si>
  <si>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</si>
  <si>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</si>
  <si>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</si>
  <si>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</si>
  <si>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</si>
  <si>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</si>
  <si>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</si>
  <si>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</si>
  <si>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</si>
  <si>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</si>
  <si>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</si>
  <si>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</si>
  <si>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</si>
  <si>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</si>
  <si>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</si>
  <si>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</si>
  <si>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</si>
  <si>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</si>
  <si>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</si>
  <si>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</si>
  <si>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</si>
  <si>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</si>
  <si>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</si>
  <si>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</si>
  <si>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</si>
  <si>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</si>
  <si>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</si>
  <si>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</si>
  <si>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</si>
  <si>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</si>
  <si>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</si>
  <si>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</si>
  <si>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</si>
  <si>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</si>
  <si>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</si>
  <si>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</si>
  <si>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</si>
  <si>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</si>
  <si>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</si>
  <si>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</si>
  <si>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</si>
  <si>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</si>
  <si>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</si>
  <si>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</si>
  <si>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</si>
  <si>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</si>
  <si>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</si>
  <si>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</si>
  <si>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</si>
  <si>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</si>
  <si>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</si>
  <si>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</si>
  <si>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</si>
  <si>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</si>
  <si>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</si>
  <si>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</si>
  <si>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</si>
  <si>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</si>
  <si>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</si>
  <si>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</si>
  <si>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</si>
  <si>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</si>
  <si>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</si>
  <si>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</si>
  <si>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</si>
  <si>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</si>
  <si>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</si>
  <si>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</si>
  <si>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</si>
  <si>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</si>
  <si>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</si>
  <si>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</si>
  <si>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</si>
  <si>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</si>
  <si>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</si>
  <si>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</si>
  <si>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</si>
  <si>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</si>
  <si>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</si>
  <si>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</si>
  <si>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</si>
  <si>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</si>
  <si>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</si>
  <si>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</si>
  <si>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</si>
  <si>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</si>
  <si>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</si>
  <si>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</si>
  <si>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</si>
  <si>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</si>
  <si>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</si>
  <si>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</si>
  <si>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</si>
  <si>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</si>
  <si>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</si>
  <si>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</si>
  <si>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</si>
  <si>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</si>
  <si>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</si>
  <si>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</si>
  <si>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</si>
  <si>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</si>
  <si>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</si>
  <si>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</si>
  <si>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</si>
  <si>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</si>
  <si>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</si>
  <si>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</si>
  <si>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</si>
  <si>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</si>
  <si>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</si>
  <si>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</si>
  <si>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</si>
  <si>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</si>
  <si>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</si>
  <si>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</si>
  <si>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</si>
  <si>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</si>
  <si>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</si>
  <si>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</si>
  <si>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</si>
  <si>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</si>
  <si>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</si>
  <si>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</si>
  <si>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</si>
  <si>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</si>
  <si>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</si>
  <si>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</si>
  <si>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</si>
  <si>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</si>
  <si>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</si>
  <si>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</si>
  <si>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</si>
  <si>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</si>
  <si>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</si>
  <si>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</si>
  <si>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</si>
  <si>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</si>
  <si>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</si>
  <si>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</si>
  <si>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</si>
  <si>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</si>
  <si>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</si>
  <si>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</si>
  <si>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</si>
  <si>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</si>
  <si>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</si>
  <si>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</si>
  <si>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</si>
  <si>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</si>
  <si>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</si>
  <si>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</si>
  <si>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</si>
  <si>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</si>
  <si>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</si>
  <si>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</si>
  <si>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</si>
  <si>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</si>
  <si>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</si>
  <si>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</si>
  <si>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</si>
  <si>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</si>
  <si>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</si>
  <si>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</si>
  <si>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</si>
  <si>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</si>
  <si>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</si>
  <si>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</si>
  <si>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</si>
  <si>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</si>
  <si>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</si>
  <si>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</si>
  <si>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</si>
  <si>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</si>
  <si>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</si>
  <si>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</si>
  <si>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</si>
  <si>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</si>
  <si>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</si>
  <si>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</si>
  <si>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</si>
  <si>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</si>
  <si>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</si>
  <si>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</si>
  <si>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</si>
  <si>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</si>
  <si>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</si>
  <si>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</si>
  <si>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</si>
  <si>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</si>
  <si>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</si>
  <si>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</si>
  <si>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</si>
  <si>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</si>
  <si>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</si>
  <si>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</si>
  <si>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</si>
  <si>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</si>
  <si>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</si>
  <si>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</si>
  <si>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</si>
  <si>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</si>
  <si>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</si>
  <si>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</si>
  <si>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</si>
  <si>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</si>
  <si>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</si>
  <si>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</si>
  <si>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</si>
  <si>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</si>
  <si>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</si>
  <si>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</si>
  <si>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</si>
  <si>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</si>
  <si>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</si>
  <si>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</si>
  <si>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</si>
  <si>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</si>
  <si>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</si>
  <si>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</si>
  <si>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</si>
  <si>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</si>
  <si>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</si>
  <si>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</si>
  <si>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</si>
  <si>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</si>
  <si>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</si>
  <si>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</si>
  <si>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</si>
  <si>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</si>
  <si>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</si>
  <si>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</si>
  <si>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</si>
  <si>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</si>
  <si>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</si>
  <si>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</si>
  <si>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</si>
  <si>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</si>
  <si>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</si>
  <si>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</si>
  <si>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</si>
  <si>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</si>
  <si>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</si>
  <si>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</si>
  <si>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</si>
  <si>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</si>
  <si>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</si>
  <si>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</si>
  <si>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</si>
  <si>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</si>
  <si>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</si>
  <si>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</si>
  <si>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</si>
  <si>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</si>
  <si>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</si>
  <si>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</si>
  <si>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</si>
  <si>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</si>
  <si>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</si>
  <si>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</si>
  <si>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</si>
  <si>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</si>
  <si>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</si>
  <si>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</si>
  <si>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</si>
  <si>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</si>
  <si>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</si>
  <si>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</si>
  <si>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</si>
  <si>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</si>
  <si>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</si>
  <si>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</si>
  <si>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</si>
  <si>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</si>
  <si>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</si>
  <si>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</si>
  <si>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</si>
  <si>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</si>
  <si>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</si>
  <si>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</si>
  <si>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</si>
  <si>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</si>
  <si>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</si>
  <si>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</si>
  <si>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</si>
  <si>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</si>
  <si>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</si>
  <si>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</si>
  <si>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</si>
  <si>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</si>
  <si>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</si>
  <si>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</si>
  <si>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</si>
  <si>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</si>
  <si>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</si>
  <si>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</si>
  <si>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</si>
  <si>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</si>
  <si>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</si>
  <si>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</si>
  <si>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</si>
  <si>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</si>
  <si>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</si>
  <si>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</si>
  <si>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</si>
  <si>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</si>
  <si>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</si>
  <si>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</si>
  <si>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</si>
  <si>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</si>
  <si>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</si>
  <si>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</si>
  <si>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</si>
  <si>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</si>
  <si>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</si>
  <si>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</si>
  <si>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</si>
  <si>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</si>
  <si>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</si>
  <si>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</si>
  <si>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</si>
  <si>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</si>
  <si>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</si>
  <si>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</si>
  <si>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</si>
  <si>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</si>
  <si>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</si>
  <si>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</si>
  <si>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</si>
  <si>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</si>
  <si>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</si>
  <si>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</si>
  <si>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</si>
  <si>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</si>
  <si>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</si>
  <si>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</si>
  <si>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</si>
  <si>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</si>
  <si>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</si>
  <si>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</si>
  <si>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</si>
  <si>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</si>
  <si>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</si>
  <si>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</si>
  <si>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</si>
  <si>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</si>
  <si>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</si>
  <si>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</si>
  <si>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</si>
  <si>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</si>
  <si>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</si>
  <si>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</si>
  <si>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</si>
  <si>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</si>
  <si>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</si>
  <si>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</si>
  <si>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</si>
  <si>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</si>
  <si>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</si>
  <si>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</si>
  <si>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</si>
  <si>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</si>
  <si>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</si>
  <si>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</si>
  <si>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</si>
  <si>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</si>
  <si>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</si>
  <si>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</si>
  <si>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</si>
  <si>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</si>
  <si>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</si>
  <si>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</si>
  <si>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</si>
  <si>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</si>
  <si>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</si>
  <si>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</si>
  <si>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</si>
  <si>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</si>
  <si>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</si>
  <si>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</si>
  <si>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</si>
  <si>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</si>
  <si>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</si>
  <si>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</si>
  <si>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</si>
  <si>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</si>
  <si>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</si>
  <si>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</si>
  <si>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</si>
  <si>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</si>
  <si>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</si>
  <si>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</si>
  <si>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</si>
  <si>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</si>
  <si>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</si>
  <si>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</si>
  <si>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</si>
  <si>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</si>
  <si>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</si>
  <si>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</si>
  <si>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</si>
  <si>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</si>
  <si>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</si>
  <si>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</si>
  <si>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</si>
  <si>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</si>
  <si>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</si>
  <si>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</si>
  <si>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</si>
  <si>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</si>
  <si>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</si>
  <si>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</si>
  <si>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</si>
  <si>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</si>
  <si>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</si>
  <si>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</si>
  <si>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</si>
  <si>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</si>
  <si>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</si>
  <si>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</si>
  <si>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</si>
  <si>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</si>
  <si>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</si>
  <si>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</si>
  <si>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</si>
  <si>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</si>
  <si>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</si>
  <si>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</si>
  <si>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</si>
  <si>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</si>
  <si>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</si>
  <si>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</si>
  <si>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</si>
  <si>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</si>
  <si>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</si>
  <si>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</si>
  <si>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</si>
  <si>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</si>
  <si>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</si>
  <si>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</si>
  <si>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</si>
  <si>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</si>
  <si>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</si>
  <si>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</si>
  <si>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</si>
  <si>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</si>
  <si>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</si>
  <si>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</si>
  <si>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</si>
  <si>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</si>
  <si>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</si>
  <si>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</si>
  <si>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</si>
  <si>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</si>
  <si>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</si>
  <si>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</si>
  <si>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</si>
  <si>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</si>
  <si>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</si>
  <si>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</si>
  <si>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</si>
  <si>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</si>
  <si>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</si>
  <si>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</si>
  <si>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</si>
  <si>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</si>
  <si>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</si>
  <si>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</si>
  <si>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</si>
  <si>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</si>
  <si>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</si>
  <si>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</si>
  <si>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</si>
  <si>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</si>
  <si>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</si>
  <si>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</si>
  <si>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</si>
  <si>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</si>
  <si>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</si>
  <si>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</si>
  <si>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</si>
  <si>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</si>
  <si>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</si>
  <si>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</si>
  <si>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</si>
  <si>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</si>
  <si>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</si>
  <si>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</si>
  <si>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</si>
  <si>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</si>
  <si>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</si>
  <si>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</si>
  <si>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</si>
  <si>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</si>
  <si>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</si>
  <si>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</si>
  <si>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</si>
  <si>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</si>
  <si>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</si>
  <si>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</si>
  <si>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</si>
  <si>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</si>
  <si>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</si>
  <si>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</si>
  <si>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</si>
  <si>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</si>
  <si>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</si>
  <si>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</si>
  <si>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</si>
  <si>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</si>
  <si>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</si>
  <si>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</si>
  <si>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</si>
  <si>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</si>
  <si>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</si>
  <si>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</si>
  <si>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</si>
  <si>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</si>
  <si>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</si>
  <si>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</si>
  <si>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</si>
  <si>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</si>
  <si>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</si>
  <si>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</si>
  <si>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</si>
  <si>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</si>
  <si>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</si>
  <si>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</si>
  <si>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</si>
  <si>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</si>
  <si>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</si>
  <si>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</si>
  <si>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</si>
  <si>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</si>
  <si>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</si>
  <si>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</si>
  <si>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</si>
  <si>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</si>
  <si>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</si>
  <si>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</si>
  <si>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</si>
  <si>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</si>
  <si>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</si>
  <si>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</si>
  <si>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</si>
  <si>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</si>
  <si>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</si>
  <si>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</si>
  <si>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</si>
  <si>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</si>
  <si>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</si>
  <si>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</si>
  <si>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</si>
  <si>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</si>
  <si>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</si>
  <si>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</si>
  <si>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</si>
  <si>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</si>
  <si>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</si>
  <si>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</si>
  <si>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</si>
  <si>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</si>
  <si>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</si>
  <si>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</si>
  <si>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</si>
  <si>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</si>
  <si>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</si>
  <si>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</si>
  <si>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</si>
  <si>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</si>
  <si>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</si>
  <si>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</si>
  <si>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</si>
  <si>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</si>
  <si>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</si>
  <si>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</si>
  <si>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</si>
  <si>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</si>
  <si>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</si>
  <si>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</si>
  <si>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</si>
  <si>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</si>
  <si>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</si>
  <si>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</si>
  <si>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</si>
  <si>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</si>
  <si>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</si>
  <si>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</si>
  <si>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</si>
  <si>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</si>
  <si>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</si>
  <si>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</si>
  <si>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</si>
  <si>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</si>
  <si>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</si>
  <si>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</si>
  <si>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</si>
  <si>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</si>
  <si>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</si>
  <si>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</si>
  <si>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</si>
  <si>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</si>
  <si>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</si>
  <si>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</si>
  <si>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</si>
  <si>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</si>
  <si>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</si>
  <si>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</si>
  <si>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</si>
  <si>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</si>
  <si>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</si>
  <si>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</si>
  <si>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</si>
  <si>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</si>
  <si>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</si>
  <si>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</si>
  <si>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</si>
  <si>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</si>
  <si>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</si>
  <si>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</si>
  <si>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</si>
  <si>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</si>
  <si>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</si>
  <si>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</si>
  <si>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</si>
  <si>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</si>
  <si>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</si>
  <si>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</si>
  <si>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</si>
  <si>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</si>
  <si>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</si>
  <si>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</si>
  <si>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</si>
  <si>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</si>
  <si>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</si>
  <si>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</si>
  <si>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</si>
  <si>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</si>
  <si>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</si>
  <si>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</si>
  <si>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</si>
  <si>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</si>
  <si>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</si>
  <si>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</si>
  <si>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</si>
  <si>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</si>
  <si>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</si>
  <si>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</si>
  <si>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</si>
  <si>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</si>
  <si>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</si>
  <si>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</si>
  <si>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</si>
  <si>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</si>
  <si>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</si>
  <si>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</si>
  <si>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</si>
  <si>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</si>
  <si>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</si>
  <si>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</si>
  <si>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</si>
  <si>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</si>
  <si>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</si>
  <si>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</si>
  <si>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</si>
  <si>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</si>
  <si>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</si>
  <si>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</si>
  <si>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</si>
  <si>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</si>
  <si>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</si>
  <si>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</si>
  <si>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</si>
  <si>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</si>
  <si>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</si>
  <si>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</si>
  <si>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</si>
  <si>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</si>
  <si>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</si>
  <si>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</si>
  <si>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</si>
  <si>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</si>
  <si>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</si>
  <si>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</si>
  <si>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</si>
  <si>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</si>
  <si>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</si>
  <si>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</si>
  <si>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</si>
  <si>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</si>
  <si>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</si>
  <si>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</si>
  <si>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</si>
  <si>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</si>
  <si>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</si>
  <si>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</si>
  <si>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</si>
  <si>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</si>
  <si>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</si>
  <si>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</si>
  <si>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</si>
  <si>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</si>
  <si>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</si>
  <si>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</si>
  <si>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</si>
  <si>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</si>
  <si>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</si>
  <si>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</si>
  <si>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</si>
  <si>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</si>
  <si>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</si>
  <si>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</si>
  <si>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</si>
  <si>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</si>
  <si>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</si>
  <si>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</si>
  <si>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</si>
  <si>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</si>
  <si>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</si>
  <si>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</si>
  <si>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</si>
  <si>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</si>
  <si>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</si>
  <si>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</si>
  <si>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</si>
  <si>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</si>
  <si>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</si>
  <si>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</si>
  <si>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</si>
  <si>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</si>
  <si>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</si>
  <si>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</si>
  <si>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</si>
  <si>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</si>
  <si>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</si>
  <si>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</si>
  <si>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</si>
  <si>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</si>
  <si>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</si>
  <si>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</si>
  <si>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</si>
  <si>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</si>
  <si>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</si>
  <si>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</si>
  <si>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</si>
  <si>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</si>
  <si>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</si>
  <si>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</si>
  <si>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</si>
  <si>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</si>
  <si>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</si>
  <si>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</si>
  <si>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</si>
  <si>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</si>
  <si>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</si>
  <si>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</si>
  <si>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</si>
  <si>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</si>
  <si>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</si>
  <si>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</si>
  <si>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</si>
  <si>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</si>
  <si>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</si>
  <si>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</si>
  <si>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</si>
  <si>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</si>
  <si>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</si>
  <si>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</si>
  <si>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</si>
  <si>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</si>
  <si>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</si>
  <si>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</si>
  <si>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</si>
  <si>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</si>
  <si>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</si>
  <si>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</si>
  <si>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</si>
  <si>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</si>
  <si>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</si>
  <si>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</si>
  <si>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</si>
  <si>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</si>
  <si>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</si>
  <si>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</si>
  <si>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</si>
  <si>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</si>
  <si>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</si>
  <si>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</si>
  <si>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</si>
  <si>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</si>
  <si>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</si>
  <si>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</si>
  <si>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</si>
  <si>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</si>
  <si>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</si>
  <si>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</si>
  <si>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</si>
  <si>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</si>
  <si>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</si>
  <si>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</si>
  <si>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</si>
  <si>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</si>
  <si>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</si>
  <si>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</si>
  <si>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</si>
  <si>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</si>
  <si>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</si>
  <si>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</si>
  <si>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</si>
  <si>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</si>
  <si>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</si>
  <si>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</si>
  <si>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</si>
  <si>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</si>
  <si>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</si>
  <si>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</si>
  <si>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</si>
  <si>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</si>
  <si>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</si>
  <si>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</si>
  <si>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</si>
  <si>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</si>
  <si>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</si>
  <si>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</si>
  <si>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</si>
  <si>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</si>
  <si>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</si>
  <si>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</si>
  <si>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</si>
  <si>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</si>
  <si>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</si>
  <si>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</si>
  <si>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</si>
  <si>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</si>
  <si>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</si>
  <si>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</si>
  <si>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</si>
  <si>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</si>
  <si>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</si>
  <si>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</si>
  <si>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</si>
  <si>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</si>
  <si>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</si>
  <si>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</si>
  <si>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</si>
  <si>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</si>
  <si>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</si>
  <si>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</si>
  <si>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</si>
  <si>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</si>
  <si>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</si>
  <si>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</si>
  <si>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</si>
  <si>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</si>
  <si>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</si>
  <si>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</si>
  <si>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</si>
  <si>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</si>
  <si>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</si>
  <si>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</si>
  <si>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</si>
  <si>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</si>
  <si>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</si>
  <si>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</si>
  <si>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</si>
  <si>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</si>
  <si>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</si>
  <si>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</si>
  <si>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</si>
  <si>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</si>
  <si>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</si>
  <si>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</si>
  <si>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</si>
  <si>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</si>
  <si>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</si>
  <si>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</si>
  <si>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</si>
  <si>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</si>
  <si>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</si>
  <si>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</si>
  <si>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</si>
  <si>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</si>
  <si>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</si>
  <si>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</si>
  <si>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</si>
  <si>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</si>
  <si>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</si>
  <si>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</si>
  <si>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</si>
  <si>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</si>
  <si>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</si>
  <si>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</si>
  <si>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</si>
  <si>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</si>
  <si>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</si>
  <si>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</si>
  <si>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</si>
  <si>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</si>
  <si>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</si>
  <si>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</si>
  <si>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</si>
  <si>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</si>
  <si>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</si>
  <si>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</si>
  <si>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</si>
  <si>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</si>
  <si>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</si>
  <si>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</si>
  <si>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</si>
  <si>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</si>
  <si>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</si>
  <si>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</si>
  <si>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</si>
  <si>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</si>
  <si>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</si>
  <si>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</si>
  <si>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</si>
  <si>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</si>
  <si>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</si>
  <si>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</si>
  <si>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</si>
  <si>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</si>
  <si>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</si>
  <si>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</si>
  <si>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</si>
  <si>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</si>
  <si>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</si>
  <si>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</si>
  <si>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</si>
  <si>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</si>
  <si>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</si>
  <si>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</si>
  <si>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</si>
  <si>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</si>
  <si>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</si>
  <si>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</si>
  <si>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</si>
  <si>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</si>
  <si>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</si>
  <si>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</si>
  <si>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</si>
  <si>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</si>
  <si>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</si>
  <si>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</si>
  <si>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</si>
  <si>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</si>
  <si>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</si>
  <si>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</si>
  <si>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</si>
  <si>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</si>
  <si>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</si>
  <si>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</si>
  <si>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</si>
  <si>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</si>
  <si>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</si>
  <si>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</si>
  <si>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</si>
  <si>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</si>
  <si>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</si>
  <si>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</si>
  <si>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</si>
  <si>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</si>
  <si>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</si>
  <si>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</si>
  <si>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</si>
  <si>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</si>
  <si>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</si>
  <si>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</si>
  <si>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</si>
  <si>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</si>
  <si>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</si>
  <si>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</si>
  <si>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</si>
  <si>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</si>
  <si>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</si>
  <si>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</si>
  <si>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</si>
  <si>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</si>
  <si>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</si>
  <si>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</si>
  <si>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</si>
  <si>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</si>
  <si>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</si>
  <si>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</si>
  <si>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</si>
  <si>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</si>
  <si>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</si>
  <si>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</si>
  <si>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</si>
  <si>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</si>
  <si>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</si>
  <si>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</si>
  <si>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</si>
  <si>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</si>
  <si>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</si>
  <si>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</si>
  <si>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</si>
  <si>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</si>
  <si>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</si>
  <si>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</si>
  <si>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</si>
  <si>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</si>
  <si>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</si>
  <si>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</si>
  <si>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</si>
  <si>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</si>
  <si>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</si>
  <si>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</si>
  <si>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</si>
  <si>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</si>
  <si>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</si>
  <si>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</si>
  <si>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</si>
  <si>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</si>
  <si>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</si>
  <si>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</si>
  <si>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</si>
  <si>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</si>
  <si>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</si>
  <si>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</si>
  <si>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</si>
  <si>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</si>
  <si>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</si>
  <si>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</si>
  <si>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</si>
  <si>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</si>
  <si>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</si>
  <si>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</si>
  <si>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</si>
  <si>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</si>
  <si>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</si>
  <si>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</si>
  <si>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</si>
  <si>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</si>
  <si>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</si>
  <si>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</si>
  <si>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</si>
  <si>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</si>
  <si>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</si>
  <si>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</si>
  <si>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</si>
  <si>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</si>
  <si>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</si>
  <si>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</si>
  <si>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</si>
  <si>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</si>
  <si>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</si>
  <si>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</si>
  <si>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</si>
  <si>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</si>
  <si>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</si>
  <si>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</si>
  <si>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</si>
  <si>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</si>
  <si>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</si>
  <si>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</si>
  <si>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</si>
  <si>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</si>
  <si>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</si>
  <si>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</si>
  <si>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</si>
  <si>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</si>
  <si>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</si>
  <si>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</si>
  <si>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</si>
  <si>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</si>
  <si>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</si>
  <si>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</si>
  <si>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</si>
  <si>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</si>
  <si>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</si>
  <si>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</si>
  <si>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</si>
  <si>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</si>
  <si>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</si>
  <si>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</si>
  <si>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</si>
  <si>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</si>
  <si>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</si>
  <si>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</si>
  <si>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</si>
  <si>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</si>
  <si>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</si>
  <si>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</si>
  <si>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</si>
  <si>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</si>
  <si>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</si>
  <si>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</si>
  <si>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</si>
  <si>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</si>
  <si>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</si>
  <si>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</si>
  <si>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</si>
  <si>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</si>
  <si>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</si>
  <si>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</si>
  <si>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</si>
  <si>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</si>
  <si>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</si>
  <si>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</si>
  <si>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</si>
  <si>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</si>
  <si>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</si>
  <si>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</si>
  <si>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</si>
  <si>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</si>
  <si>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</si>
  <si>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</si>
  <si>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</si>
  <si>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</si>
  <si>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</si>
  <si>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</si>
  <si>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</si>
  <si>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</si>
  <si>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</si>
  <si>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</si>
  <si>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</si>
  <si>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</si>
  <si>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</si>
  <si>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</si>
  <si>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</si>
  <si>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</si>
  <si>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</si>
  <si>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</si>
  <si>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</si>
  <si>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</si>
  <si>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</si>
  <si>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</si>
  <si>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</si>
  <si>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</si>
  <si>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</si>
  <si>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</si>
  <si>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</si>
  <si>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</si>
  <si>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</si>
  <si>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</si>
  <si>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</si>
  <si>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</si>
  <si>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</si>
  <si>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</si>
  <si>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</si>
  <si>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</si>
  <si>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</si>
  <si>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</si>
  <si>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</si>
  <si>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</si>
  <si>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</si>
  <si>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</si>
  <si>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</si>
  <si>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</si>
  <si>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</si>
  <si>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</si>
  <si>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</si>
  <si>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</si>
  <si>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</si>
  <si>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</si>
  <si>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</si>
  <si>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</si>
  <si>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</si>
  <si>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</si>
  <si>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</si>
  <si>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</si>
  <si>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</si>
  <si>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</si>
  <si>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</si>
  <si>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</si>
  <si>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</si>
  <si>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</si>
  <si>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</si>
  <si>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</si>
  <si>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</si>
  <si>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</si>
  <si>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</si>
  <si>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</si>
  <si>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</si>
  <si>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</si>
  <si>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</si>
  <si>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</si>
  <si>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</si>
  <si>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</si>
  <si>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</si>
  <si>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</si>
  <si>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</si>
  <si>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</si>
  <si>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</si>
  <si>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</si>
  <si>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</si>
  <si>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</si>
  <si>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</si>
  <si>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</si>
  <si>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</si>
  <si>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</si>
  <si>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</si>
  <si>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</si>
  <si>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</si>
  <si>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</si>
  <si>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</si>
  <si>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</si>
  <si>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</si>
  <si>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</si>
  <si>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</si>
  <si>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</si>
  <si>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</si>
  <si>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</si>
  <si>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</si>
  <si>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</si>
  <si>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</si>
  <si>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</si>
  <si>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</si>
  <si>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</si>
  <si>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</si>
  <si>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</si>
  <si>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</si>
  <si>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</si>
  <si>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</si>
  <si>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</si>
  <si>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</si>
  <si>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</si>
  <si>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</si>
  <si>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</si>
  <si>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</si>
  <si>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</si>
  <si>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</si>
  <si>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</si>
  <si>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</si>
  <si>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</si>
  <si>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</si>
  <si>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</si>
  <si>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</si>
  <si>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</si>
  <si>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</si>
  <si>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</si>
  <si>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</si>
  <si>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</si>
  <si>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</si>
  <si>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</si>
  <si>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</si>
  <si>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</si>
  <si>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</si>
  <si>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</si>
  <si>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</si>
  <si>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</si>
  <si>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</si>
  <si>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</si>
  <si>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</si>
  <si>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</si>
  <si>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</si>
  <si>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</si>
  <si>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</si>
  <si>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</si>
  <si>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</si>
  <si>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</si>
  <si>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</si>
  <si>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</si>
  <si>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</si>
  <si>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</si>
  <si>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</si>
  <si>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</si>
  <si>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</si>
  <si>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</si>
  <si>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</si>
  <si>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</si>
  <si>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</si>
  <si>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</si>
  <si>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</si>
  <si>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</si>
  <si>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</si>
  <si>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</si>
  <si>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</si>
  <si>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</si>
  <si>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</si>
  <si>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</si>
  <si>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</si>
  <si>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</si>
  <si>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</si>
  <si>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</si>
  <si>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</si>
  <si>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</si>
  <si>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</si>
  <si>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</si>
  <si>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</si>
  <si>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</si>
  <si>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</si>
  <si>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</si>
  <si>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</si>
  <si>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</si>
  <si>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</si>
  <si>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</si>
  <si>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</si>
  <si>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</si>
  <si>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</si>
  <si>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</si>
  <si>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</si>
  <si>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</si>
  <si>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</si>
  <si>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</si>
  <si>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</si>
  <si>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</si>
  <si>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</si>
  <si>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</si>
  <si>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</si>
  <si>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</si>
  <si>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</si>
  <si>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</si>
  <si>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</si>
  <si>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</si>
  <si>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</si>
  <si>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</si>
  <si>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</si>
  <si>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</si>
  <si>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</si>
  <si>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</si>
  <si>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</si>
  <si>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</si>
  <si>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</si>
  <si>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</si>
  <si>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</si>
  <si>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</si>
  <si>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</si>
  <si>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</si>
  <si>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</si>
  <si>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</si>
  <si>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</si>
  <si>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</si>
  <si>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</si>
  <si>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</si>
  <si>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</si>
  <si>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</si>
  <si>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</si>
  <si>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</si>
  <si>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</si>
  <si>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</si>
  <si>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</si>
  <si>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</si>
  <si>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</si>
  <si>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</si>
  <si>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</si>
  <si>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</si>
  <si>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</si>
  <si>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</si>
  <si>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</si>
  <si>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</si>
  <si>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</si>
  <si>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</si>
  <si>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</si>
  <si>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</si>
  <si>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</si>
  <si>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</si>
  <si>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</si>
  <si>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</si>
  <si>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</si>
  <si>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</si>
  <si>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</si>
  <si>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</si>
  <si>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</si>
  <si>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</si>
  <si>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</si>
  <si>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</si>
  <si>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</si>
  <si>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</si>
  <si>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</si>
  <si>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</si>
  <si>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</si>
  <si>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</si>
  <si>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</si>
  <si>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</si>
  <si>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</si>
  <si>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</si>
  <si>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</si>
  <si>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</si>
  <si>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</si>
  <si>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</si>
  <si>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</si>
  <si>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</si>
  <si>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</si>
  <si>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</si>
  <si>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</si>
  <si>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</si>
  <si>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</si>
  <si>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</si>
  <si>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</si>
  <si>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</si>
  <si>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</si>
  <si>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</si>
  <si>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</si>
  <si>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</si>
  <si>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</si>
  <si>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</si>
  <si>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</si>
  <si>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</si>
  <si>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</si>
  <si>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</si>
  <si>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</si>
  <si>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</si>
  <si>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</si>
  <si>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</si>
  <si>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</si>
  <si>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</si>
  <si>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</si>
  <si>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</si>
  <si>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</si>
  <si>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</si>
  <si>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</si>
  <si>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</si>
  <si>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</si>
  <si>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</si>
  <si>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</si>
  <si>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</si>
  <si>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</si>
  <si>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</si>
  <si>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</si>
  <si>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</si>
  <si>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</si>
  <si>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</si>
  <si>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</si>
  <si>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</si>
  <si>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</si>
  <si>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</si>
  <si>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</si>
  <si>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</si>
  <si>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</si>
  <si>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</si>
  <si>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</si>
  <si>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</si>
  <si>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</si>
  <si>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</si>
  <si>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</si>
  <si>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</si>
  <si>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</si>
  <si>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</si>
  <si>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</si>
  <si>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</si>
  <si>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</si>
  <si>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</si>
  <si>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</si>
  <si>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</si>
  <si>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</si>
  <si>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</si>
  <si>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</si>
  <si>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</si>
  <si>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</si>
  <si>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</si>
  <si>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</si>
  <si>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</si>
  <si>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</si>
  <si>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</si>
  <si>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</si>
  <si>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</si>
  <si>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</si>
  <si>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</si>
  <si>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</si>
  <si>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</si>
  <si>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</si>
  <si>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</si>
  <si>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</si>
  <si>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</si>
  <si>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</si>
  <si>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</si>
  <si>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</si>
  <si>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</si>
  <si>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</si>
  <si>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</si>
  <si>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</si>
  <si>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</si>
  <si>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</si>
  <si>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</si>
  <si>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</si>
  <si>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</si>
  <si>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</si>
  <si>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</si>
  <si>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</si>
  <si>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</si>
  <si>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</si>
  <si>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</si>
  <si>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</si>
  <si>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</si>
  <si>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</si>
  <si>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</si>
  <si>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</si>
  <si>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</si>
  <si>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</si>
  <si>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</si>
  <si>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</si>
  <si>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</si>
  <si>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</si>
  <si>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</si>
  <si>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</si>
  <si>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</si>
  <si>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</si>
  <si>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</si>
  <si>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</si>
  <si>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</si>
  <si>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</si>
  <si>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</si>
  <si>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</si>
  <si>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</si>
  <si>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</si>
  <si>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</si>
  <si>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</si>
  <si>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</si>
  <si>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</si>
  <si>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</si>
  <si>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</si>
  <si>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</si>
  <si>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</si>
  <si>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</si>
  <si>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</si>
  <si>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</si>
  <si>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</si>
  <si>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</si>
  <si>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</si>
  <si>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</si>
  <si>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</si>
  <si>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</si>
  <si>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</si>
  <si>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</si>
  <si>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</si>
  <si>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</si>
  <si>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</si>
  <si>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</si>
  <si>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</si>
  <si>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</si>
  <si>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</si>
  <si>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</si>
  <si>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</si>
  <si>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</si>
  <si>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</si>
  <si>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</si>
  <si>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</si>
  <si>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</si>
  <si>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</si>
  <si>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</si>
  <si>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</si>
  <si>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</si>
  <si>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</si>
  <si>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</si>
  <si>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</si>
  <si>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</si>
  <si>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</si>
  <si>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</si>
  <si>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</si>
  <si>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</si>
  <si>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</si>
  <si>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</si>
  <si>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</si>
  <si>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</si>
  <si>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</si>
  <si>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</si>
  <si>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</si>
  <si>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</si>
  <si>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</si>
  <si>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</si>
  <si>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</si>
  <si>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</si>
  <si>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</si>
  <si>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</si>
  <si>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</si>
  <si>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</si>
  <si>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</si>
  <si>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</si>
  <si>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</si>
  <si>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</si>
  <si>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</si>
  <si>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</si>
  <si>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</si>
  <si>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</si>
  <si>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</si>
  <si>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</si>
  <si>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</si>
  <si>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</si>
  <si>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</si>
  <si>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</si>
  <si>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</si>
  <si>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</si>
  <si>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</si>
  <si>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</si>
  <si>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</si>
  <si>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</si>
  <si>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</si>
  <si>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</si>
  <si>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</si>
  <si>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</si>
  <si>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</si>
  <si>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</si>
  <si>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</si>
  <si>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</si>
  <si>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</si>
  <si>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</si>
  <si>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</si>
  <si>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</si>
  <si>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</si>
  <si>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</si>
  <si>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</si>
  <si>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</si>
  <si>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</si>
  <si>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</si>
  <si>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</si>
  <si>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</si>
  <si>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</si>
  <si>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</si>
  <si>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</si>
  <si>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</si>
  <si>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</si>
  <si>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</si>
  <si>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</si>
  <si>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</si>
  <si>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</si>
  <si>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</si>
  <si>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</si>
  <si>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</si>
  <si>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</si>
  <si>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</si>
  <si>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</si>
  <si>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</si>
  <si>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</si>
  <si>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</si>
  <si>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</si>
  <si>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</si>
  <si>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</si>
  <si>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</si>
  <si>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</si>
  <si>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</si>
  <si>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</si>
  <si>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</si>
  <si>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</si>
  <si>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</si>
  <si>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</si>
  <si>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</si>
  <si>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</si>
  <si>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</si>
  <si>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</si>
  <si>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</si>
  <si>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</si>
  <si>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</si>
  <si>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</si>
  <si>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</si>
  <si>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</si>
  <si>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</si>
  <si>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</si>
  <si>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</si>
  <si>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</si>
  <si>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</si>
  <si>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</si>
  <si>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</si>
  <si>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</si>
  <si>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</si>
  <si>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</si>
  <si>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</si>
  <si>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</si>
  <si>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</si>
  <si>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</si>
  <si>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</si>
  <si>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</si>
  <si>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</si>
  <si>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</si>
  <si>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</si>
  <si>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</si>
  <si>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</si>
  <si>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</si>
  <si>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</si>
  <si>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</si>
  <si>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</si>
  <si>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</si>
  <si>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</si>
  <si>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</si>
  <si>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</si>
  <si>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</si>
  <si>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</si>
  <si>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</si>
  <si>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</si>
  <si>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</si>
  <si>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</si>
  <si>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</si>
  <si>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</si>
  <si>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</si>
  <si>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</si>
  <si>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</si>
  <si>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</si>
  <si>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</si>
  <si>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</si>
  <si>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</si>
  <si>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</si>
  <si>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</si>
  <si>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</si>
  <si>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</si>
  <si>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</si>
  <si>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</si>
  <si>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</si>
  <si>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</si>
  <si>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</si>
  <si>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</si>
  <si>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</si>
  <si>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</si>
  <si>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</si>
  <si>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</si>
  <si>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</si>
  <si>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</si>
  <si>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</si>
  <si>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</si>
  <si>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</si>
  <si>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</si>
  <si>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</si>
  <si>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</si>
  <si>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</si>
  <si>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</si>
  <si>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</si>
  <si>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</si>
  <si>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</si>
  <si>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</si>
  <si>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</si>
  <si>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</si>
  <si>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</si>
  <si>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</si>
  <si>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</si>
  <si>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</si>
  <si>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</si>
  <si>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</si>
  <si>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</si>
  <si>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</si>
  <si>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</si>
  <si>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</si>
  <si>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</si>
  <si>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</si>
  <si>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</si>
  <si>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</si>
  <si>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</si>
  <si>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</si>
  <si>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</si>
  <si>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</si>
  <si>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</si>
  <si>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</si>
  <si>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</si>
  <si>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</si>
  <si>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</si>
  <si>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</si>
  <si>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</si>
  <si>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</si>
  <si>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</si>
  <si>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</si>
  <si>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</si>
  <si>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</si>
  <si>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</si>
  <si>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</si>
  <si>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</si>
  <si>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</si>
  <si>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</si>
  <si>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</si>
  <si>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</si>
  <si>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</si>
  <si>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</si>
  <si>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</si>
  <si>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</si>
  <si>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</si>
  <si>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</si>
  <si>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</si>
  <si>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</si>
  <si>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</si>
  <si>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</si>
  <si>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</si>
  <si>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</si>
  <si>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</si>
  <si>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</si>
  <si>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</si>
  <si>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</si>
  <si>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</si>
  <si>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</si>
  <si>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</si>
  <si>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</si>
  <si>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</si>
  <si>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</si>
  <si>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</si>
  <si>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</si>
  <si>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</si>
  <si>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</si>
  <si>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</si>
  <si>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</si>
  <si>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</si>
  <si>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</si>
  <si>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</si>
  <si>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</si>
  <si>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</si>
  <si>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</si>
  <si>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</si>
  <si>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</si>
  <si>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</si>
  <si>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</si>
  <si>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</si>
  <si>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</si>
  <si>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</si>
  <si>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</si>
  <si>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</si>
  <si>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</si>
  <si>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</si>
  <si>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</si>
  <si>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</si>
  <si>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</si>
  <si>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</si>
  <si>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</si>
  <si>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</si>
  <si>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</si>
  <si>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</si>
  <si>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</si>
  <si>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</si>
  <si>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</si>
  <si>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</si>
  <si>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</si>
  <si>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</si>
  <si>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</si>
  <si>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</si>
  <si>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</si>
  <si>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</si>
  <si>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</si>
  <si>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</si>
  <si>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</si>
  <si>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</si>
  <si>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</si>
  <si>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</si>
  <si>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</si>
  <si>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</si>
  <si>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</si>
  <si>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</si>
  <si>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</si>
  <si>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</si>
  <si>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</si>
  <si>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</si>
  <si>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</si>
  <si>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</si>
  <si>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</si>
  <si>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</si>
  <si>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</si>
  <si>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</si>
  <si>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</si>
  <si>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</si>
  <si>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</si>
  <si>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</si>
  <si>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</si>
  <si>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</si>
  <si>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</si>
  <si>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</si>
  <si>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</si>
  <si>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</si>
  <si>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</si>
  <si>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</si>
  <si>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</si>
  <si>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</si>
  <si>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</si>
  <si>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</si>
  <si>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</si>
  <si>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</si>
  <si>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</si>
  <si>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</si>
  <si>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</si>
  <si>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</si>
  <si>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</si>
  <si>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</si>
  <si>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</si>
  <si>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</si>
  <si>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</si>
  <si>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</si>
  <si>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</si>
  <si>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</si>
  <si>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</si>
  <si>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</si>
  <si>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</si>
  <si>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</si>
  <si>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</si>
  <si>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</si>
  <si>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</si>
  <si>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</si>
  <si>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</si>
  <si>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</si>
  <si>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</si>
  <si>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</si>
  <si>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</si>
  <si>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</si>
  <si>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</si>
  <si>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</si>
  <si>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</si>
  <si>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</si>
  <si>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</si>
  <si>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</si>
  <si>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</si>
  <si>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</si>
  <si>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</si>
  <si>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</si>
  <si>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</si>
  <si>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</si>
  <si>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</si>
  <si>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</si>
  <si>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</si>
  <si>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</si>
  <si>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</si>
  <si>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</si>
  <si>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</si>
  <si>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</si>
  <si>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</si>
  <si>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</si>
  <si>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</si>
  <si>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</si>
  <si>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</si>
  <si>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</si>
  <si>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</si>
  <si>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</si>
  <si>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</si>
  <si>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</si>
  <si>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</si>
  <si>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</si>
  <si>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</si>
  <si>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</si>
  <si>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</si>
  <si>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</si>
  <si>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</si>
  <si>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</si>
  <si>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</si>
  <si>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</si>
  <si>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</si>
  <si>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</si>
  <si>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</si>
  <si>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</si>
  <si>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</si>
  <si>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</si>
  <si>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</si>
  <si>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</si>
  <si>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</si>
  <si>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</si>
  <si>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</si>
  <si>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</si>
  <si>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</si>
  <si>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</si>
  <si>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</si>
  <si>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</si>
  <si>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</si>
  <si>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</si>
  <si>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</si>
  <si>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</si>
  <si>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</si>
  <si>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</si>
  <si>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</si>
  <si>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</si>
  <si>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</si>
  <si>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</si>
  <si>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</si>
  <si>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</si>
  <si>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</si>
  <si>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</si>
  <si>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</si>
  <si>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</si>
  <si>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</si>
  <si>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</si>
  <si>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</si>
  <si>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</si>
  <si>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</si>
  <si>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</si>
  <si>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</si>
  <si>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</si>
  <si>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</si>
  <si>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</si>
  <si>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</si>
  <si>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</si>
  <si>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</si>
  <si>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</si>
  <si>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</si>
  <si>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</si>
  <si>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</si>
  <si>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</si>
  <si>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</si>
  <si>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</si>
  <si>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</si>
  <si>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</si>
  <si>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</si>
  <si>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</si>
  <si>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</si>
  <si>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</si>
  <si>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</si>
  <si>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</si>
  <si>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</si>
  <si>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</si>
  <si>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</si>
  <si>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</si>
  <si>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</si>
  <si>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</si>
  <si>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</si>
  <si>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</si>
  <si>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</si>
  <si>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</si>
  <si>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</si>
  <si>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</si>
  <si>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</si>
  <si>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</si>
  <si>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</si>
  <si>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</si>
  <si>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</si>
  <si>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</si>
  <si>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</si>
  <si>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</si>
  <si>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</si>
  <si>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</si>
  <si>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</si>
  <si>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</si>
  <si>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</si>
  <si>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</si>
  <si>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</si>
  <si>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</si>
  <si>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</si>
  <si>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</si>
  <si>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</si>
  <si>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</si>
  <si>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</si>
  <si>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</si>
  <si>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</si>
  <si>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</si>
  <si>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</si>
  <si>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</si>
  <si>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</si>
  <si>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</si>
  <si>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</si>
  <si>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</si>
  <si>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</si>
  <si>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</si>
  <si>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</si>
  <si>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</si>
  <si>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</si>
  <si>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</si>
  <si>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</si>
  <si>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</si>
  <si>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</si>
  <si>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</si>
  <si>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</si>
  <si>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</si>
  <si>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</si>
  <si>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</si>
  <si>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</si>
  <si>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</si>
  <si>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</si>
  <si>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</si>
  <si>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</si>
  <si>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</si>
  <si>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</si>
  <si>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</si>
  <si>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</si>
  <si>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</si>
  <si>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</si>
  <si>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</si>
  <si>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</si>
  <si>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</si>
  <si>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</si>
  <si>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</si>
  <si>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</si>
  <si>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</si>
  <si>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</si>
  <si>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</si>
  <si>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</si>
  <si>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</si>
  <si>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</si>
  <si>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</si>
  <si>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</si>
  <si>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</si>
  <si>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</si>
  <si>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</si>
  <si>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</si>
  <si>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</si>
  <si>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</si>
  <si>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</si>
  <si>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</si>
  <si>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</si>
  <si>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</si>
  <si>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</si>
  <si>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</si>
  <si>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</si>
  <si>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</si>
  <si>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</si>
  <si>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</si>
  <si>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</si>
  <si>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</si>
  <si>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</si>
  <si>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</si>
  <si>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</si>
  <si>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</si>
  <si>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</si>
  <si>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</si>
  <si>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</si>
  <si>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</si>
  <si>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</si>
  <si>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</si>
  <si>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</si>
  <si>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</si>
  <si>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</si>
  <si>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</si>
  <si>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</si>
  <si>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</si>
  <si>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</si>
  <si>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</si>
  <si>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</si>
  <si>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</si>
  <si>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</si>
  <si>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</si>
  <si>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</si>
  <si>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</si>
  <si>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</si>
  <si>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</si>
  <si>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</si>
  <si>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</si>
  <si>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</si>
  <si>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</si>
  <si>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</si>
  <si>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</si>
  <si>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</si>
  <si>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</si>
  <si>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</si>
  <si>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</si>
  <si>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</si>
  <si>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</si>
  <si>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</si>
  <si>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</si>
  <si>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</si>
  <si>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</si>
  <si>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</si>
  <si>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</si>
  <si>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</si>
  <si>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</si>
  <si>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</si>
  <si>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</si>
  <si>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</si>
  <si>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</si>
  <si>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</si>
  <si>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</si>
  <si>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</si>
  <si>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</si>
  <si>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</si>
  <si>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</si>
  <si>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</si>
  <si>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</si>
  <si>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</si>
  <si>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</si>
  <si>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</si>
  <si>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</si>
  <si>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</si>
  <si>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</si>
  <si>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</si>
  <si>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</si>
  <si>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</si>
  <si>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</si>
  <si>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</si>
  <si>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</si>
  <si>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</si>
  <si>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</si>
  <si>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</si>
  <si>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</si>
  <si>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</si>
  <si>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</si>
  <si>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</si>
  <si>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</si>
  <si>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</si>
  <si>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</si>
  <si>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</si>
  <si>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</si>
  <si>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</si>
  <si>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</si>
  <si>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</si>
  <si>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</si>
  <si>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</si>
  <si>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</si>
  <si>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</si>
  <si>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</si>
  <si>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</si>
  <si>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</si>
  <si>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</si>
  <si>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</si>
  <si>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</si>
  <si>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</si>
  <si>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</si>
  <si>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</si>
  <si>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</si>
  <si>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</si>
  <si>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</si>
  <si>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</si>
  <si>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</si>
  <si>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</si>
  <si>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</si>
  <si>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</si>
  <si>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</si>
  <si>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</si>
  <si>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</si>
  <si>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</si>
  <si>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</si>
  <si>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</si>
  <si>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</si>
  <si>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</si>
  <si>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</si>
  <si>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</si>
  <si>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</si>
  <si>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</si>
  <si>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</si>
  <si>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</si>
  <si>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</si>
  <si>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</si>
  <si>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</si>
  <si>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</si>
  <si>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</si>
  <si>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</si>
  <si>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</si>
  <si>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</si>
  <si>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</si>
  <si>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</si>
  <si>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</si>
  <si>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</si>
  <si>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</si>
  <si>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</si>
  <si>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</si>
  <si>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</si>
  <si>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</si>
  <si>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</si>
  <si>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</si>
  <si>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</si>
  <si>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</si>
  <si>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</si>
  <si>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</si>
  <si>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</si>
  <si>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</si>
  <si>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</si>
  <si>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</si>
  <si>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</si>
  <si>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</si>
  <si>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</si>
  <si>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</si>
  <si>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</si>
  <si>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</si>
  <si>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</si>
  <si>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</si>
  <si>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</si>
  <si>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</si>
  <si>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</si>
  <si>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</si>
  <si>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</si>
  <si>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</si>
  <si>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</si>
  <si>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</si>
  <si>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</si>
  <si>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</si>
  <si>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</si>
  <si>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</si>
  <si>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</si>
  <si>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</si>
  <si>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</si>
  <si>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</si>
  <si>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</si>
  <si>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</si>
  <si>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</si>
  <si>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</si>
  <si>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</si>
  <si>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</si>
  <si>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</si>
  <si>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</si>
  <si>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</si>
  <si>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</si>
  <si>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</si>
  <si>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</si>
  <si>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</si>
  <si>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</si>
  <si>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</si>
  <si>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</si>
  <si>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</si>
  <si>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</si>
  <si>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</si>
  <si>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</si>
  <si>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</si>
  <si>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</si>
  <si>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</si>
  <si>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</si>
  <si>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</si>
  <si>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</si>
  <si>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</si>
  <si>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</si>
  <si>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</si>
  <si>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</si>
  <si>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</si>
  <si>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</si>
  <si>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</si>
  <si>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</si>
  <si>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</si>
  <si>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</si>
  <si>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</si>
  <si>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</si>
  <si>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</si>
  <si>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</si>
  <si>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</si>
  <si>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</si>
  <si>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</si>
  <si>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</si>
  <si>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</si>
  <si>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</si>
  <si>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</si>
  <si>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</si>
  <si>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</si>
  <si>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</si>
  <si>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</si>
  <si>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</si>
  <si>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</si>
  <si>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</si>
  <si>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</si>
  <si>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</si>
  <si>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</si>
  <si>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</si>
  <si>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</si>
  <si>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</si>
  <si>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</si>
  <si>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</si>
  <si>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</si>
  <si>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</si>
  <si>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</si>
  <si>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</si>
  <si>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</si>
  <si>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</si>
  <si>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</si>
  <si>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</si>
  <si>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</si>
  <si>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</si>
  <si>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</si>
  <si>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</si>
  <si>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</si>
  <si>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</si>
  <si>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</si>
  <si>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</si>
  <si>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</si>
  <si>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</si>
  <si>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</si>
  <si>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</si>
  <si>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</si>
  <si>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</si>
  <si>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</si>
  <si>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</si>
  <si>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</si>
  <si>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</si>
  <si>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</si>
  <si>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</si>
  <si>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</si>
  <si>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</si>
  <si>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</si>
  <si>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</si>
  <si>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</si>
  <si>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</si>
  <si>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</si>
  <si>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</si>
  <si>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</si>
  <si>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</si>
  <si>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</si>
  <si>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</si>
  <si>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</si>
  <si>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</si>
  <si>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</si>
  <si>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</si>
  <si>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</si>
  <si>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</si>
  <si>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</si>
  <si>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</si>
  <si>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</si>
  <si>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</si>
  <si>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</si>
  <si>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</si>
  <si>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</si>
  <si>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</si>
  <si>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</si>
  <si>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</si>
  <si>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</si>
  <si>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</si>
  <si>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</si>
  <si>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</si>
  <si>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</si>
  <si>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</si>
  <si>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</si>
  <si>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</si>
  <si>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</si>
  <si>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</si>
  <si>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</si>
  <si>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</si>
  <si>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</si>
  <si>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</si>
  <si>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</si>
  <si>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</si>
  <si>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</si>
  <si>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</si>
  <si>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</si>
  <si>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</si>
  <si>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</si>
  <si>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</si>
  <si>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</si>
  <si>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</si>
  <si>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</si>
  <si>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</si>
  <si>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</si>
  <si>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</si>
  <si>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</si>
  <si>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</si>
  <si>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</si>
  <si>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</si>
  <si>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</si>
  <si>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</si>
  <si>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</si>
  <si>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</si>
  <si>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</si>
  <si>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</si>
  <si>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</si>
  <si>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</si>
  <si>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</si>
  <si>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</si>
  <si>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</si>
  <si>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</si>
  <si>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</si>
  <si>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</si>
  <si>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</si>
  <si>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</si>
  <si>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</si>
  <si>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</si>
  <si>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</si>
  <si>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</si>
  <si>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</si>
  <si>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</si>
  <si>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</si>
  <si>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</si>
  <si>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</si>
  <si>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</si>
  <si>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</si>
  <si>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</si>
  <si>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</si>
  <si>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</si>
  <si>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</si>
  <si>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</si>
  <si>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</si>
  <si>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</si>
  <si>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</si>
  <si>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</si>
  <si>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</si>
  <si>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</si>
  <si>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</si>
  <si>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</si>
  <si>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</si>
  <si>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</si>
  <si>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</si>
  <si>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</si>
  <si>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</si>
  <si>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</si>
  <si>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</si>
  <si>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</si>
  <si>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</si>
  <si>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</si>
  <si>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</si>
  <si>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</si>
  <si>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</si>
  <si>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</si>
  <si>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</si>
  <si>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</si>
  <si>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</si>
  <si>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</si>
  <si>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</si>
  <si>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</si>
  <si>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</si>
  <si>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</si>
  <si>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</si>
  <si>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</si>
  <si>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</si>
  <si>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</si>
  <si>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</si>
  <si>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</si>
  <si>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</si>
  <si>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</si>
  <si>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</si>
  <si>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</si>
  <si>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</si>
  <si>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</si>
  <si>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</si>
  <si>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</si>
  <si>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</si>
  <si>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</si>
  <si>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</si>
  <si>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</si>
  <si>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</si>
  <si>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</si>
  <si>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</si>
  <si>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</si>
  <si>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</si>
  <si>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</si>
  <si>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</si>
  <si>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</si>
  <si>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</si>
  <si>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</si>
  <si>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</si>
  <si>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</si>
  <si>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</si>
  <si>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</si>
  <si>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</si>
  <si>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</si>
  <si>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</si>
  <si>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</si>
  <si>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</si>
  <si>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</si>
  <si>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</si>
  <si>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</si>
  <si>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</si>
  <si>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</si>
  <si>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</si>
  <si>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</si>
  <si>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</si>
  <si>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</si>
  <si>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</si>
  <si>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</si>
  <si>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</si>
  <si>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</si>
  <si>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</si>
  <si>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</si>
  <si>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</si>
  <si>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</si>
  <si>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</si>
  <si>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</si>
  <si>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</si>
  <si>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</si>
  <si>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</si>
  <si>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</si>
  <si>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</si>
  <si>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</si>
  <si>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</si>
  <si>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</si>
  <si>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</si>
  <si>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</si>
  <si>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</si>
  <si>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</si>
  <si>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</si>
  <si>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</si>
  <si>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</si>
  <si>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</si>
  <si>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</si>
  <si>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</si>
  <si>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</si>
  <si>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</si>
  <si>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</si>
  <si>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</si>
  <si>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</si>
  <si>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</si>
  <si>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</si>
  <si>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</si>
  <si>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</si>
  <si>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</si>
  <si>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</si>
  <si>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</si>
  <si>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</si>
  <si>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</si>
  <si>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</si>
  <si>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</si>
  <si>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</si>
  <si>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</si>
  <si>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</si>
  <si>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</si>
  <si>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</si>
  <si>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</si>
  <si>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</si>
  <si>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</si>
  <si>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</si>
  <si>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</si>
  <si>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</si>
  <si>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</si>
  <si>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</si>
  <si>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</si>
  <si>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</si>
  <si>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</si>
  <si>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</si>
  <si>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</si>
  <si>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</si>
  <si>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</si>
  <si>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</si>
  <si>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</si>
  <si>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</si>
  <si>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</si>
  <si>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</si>
  <si>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</si>
  <si>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</si>
  <si>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</si>
  <si>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</si>
  <si>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</si>
  <si>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</si>
  <si>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</si>
  <si>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</si>
  <si>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</si>
  <si>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</si>
  <si>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</si>
  <si>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</si>
  <si>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</si>
  <si>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</si>
  <si>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</si>
  <si>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</si>
  <si>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</si>
  <si>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</si>
  <si>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</si>
  <si>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</si>
  <si>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</si>
  <si>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</si>
  <si>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</si>
  <si>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</si>
  <si>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</si>
  <si>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</si>
  <si>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</si>
  <si>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</si>
  <si>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</si>
  <si>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</si>
  <si>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</si>
  <si>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</si>
  <si>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</si>
  <si>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</si>
  <si>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</si>
  <si>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</si>
  <si>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</si>
  <si>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</si>
  <si>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</si>
  <si>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</si>
  <si>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</si>
  <si>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</si>
  <si>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</si>
  <si>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</si>
  <si>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</si>
  <si>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</si>
  <si>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</si>
  <si>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</si>
  <si>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</si>
  <si>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</si>
  <si>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</si>
  <si>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</si>
  <si>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</si>
  <si>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</si>
  <si>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</si>
  <si>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</si>
  <si>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</si>
  <si>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</si>
  <si>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</si>
  <si>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</si>
  <si>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</si>
  <si>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</si>
  <si>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</si>
  <si>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</si>
  <si>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</si>
  <si>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</si>
  <si>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</si>
  <si>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</si>
  <si>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</si>
  <si>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</si>
  <si>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</si>
  <si>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</si>
  <si>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</si>
  <si>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</si>
  <si>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</si>
  <si>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</si>
  <si>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</si>
  <si>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</si>
  <si>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</si>
  <si>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</si>
  <si>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</si>
  <si>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</si>
  <si>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</si>
  <si>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</si>
  <si>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</si>
  <si>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</si>
  <si>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</si>
  <si>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</si>
  <si>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</si>
  <si>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</si>
  <si>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</si>
  <si>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</si>
  <si>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</si>
  <si>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</si>
  <si>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</si>
  <si>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</si>
  <si>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</si>
  <si>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</si>
  <si>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</si>
  <si>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</si>
  <si>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</si>
  <si>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</si>
  <si>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</si>
  <si>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</si>
  <si>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</si>
  <si>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</si>
  <si>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</si>
  <si>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</si>
  <si>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</si>
  <si>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</si>
  <si>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</si>
  <si>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</si>
  <si>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</si>
  <si>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</si>
  <si>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</si>
  <si>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</si>
  <si>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</si>
  <si>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</si>
  <si>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</si>
  <si>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</si>
  <si>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</si>
  <si>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</si>
  <si>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</si>
  <si>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</si>
  <si>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</si>
  <si>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</si>
  <si>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</si>
  <si>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</si>
  <si>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</si>
  <si>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</si>
  <si>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</si>
  <si>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</si>
  <si>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</si>
  <si>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</si>
  <si>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</si>
  <si>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</si>
  <si>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</si>
  <si>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</si>
  <si>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</si>
  <si>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</si>
  <si>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</si>
  <si>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</si>
  <si>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</si>
  <si>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</si>
  <si>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</si>
  <si>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</si>
  <si>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</si>
  <si>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</si>
  <si>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</si>
  <si>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</si>
  <si>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</si>
  <si>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</si>
  <si>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</si>
  <si>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</si>
  <si>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</si>
  <si>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</si>
  <si>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</si>
  <si>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</si>
  <si>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</si>
  <si>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</si>
  <si>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</si>
  <si>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</si>
  <si>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</si>
  <si>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</si>
  <si>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</si>
  <si>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</si>
  <si>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</si>
  <si>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</si>
  <si>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</si>
  <si>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</si>
  <si>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</si>
  <si>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</si>
  <si>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</si>
  <si>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</si>
  <si>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</si>
  <si>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</si>
  <si>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</si>
  <si>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</si>
  <si>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</si>
  <si>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</si>
  <si>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</si>
  <si>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</si>
  <si>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</si>
  <si>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</si>
  <si>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</si>
  <si>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</si>
  <si>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</si>
  <si>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</si>
  <si>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</si>
  <si>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</si>
  <si>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</si>
  <si>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</si>
  <si>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</si>
  <si>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</si>
  <si>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</si>
  <si>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</si>
  <si>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</si>
  <si>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</si>
  <si>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</si>
  <si>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</si>
  <si>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</si>
  <si>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</si>
  <si>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</si>
  <si>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</si>
  <si>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</si>
  <si>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</si>
  <si>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</si>
  <si>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</si>
  <si>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</si>
  <si>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</si>
  <si>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</si>
  <si>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</si>
  <si>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</si>
  <si>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</si>
  <si>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</si>
  <si>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</si>
  <si>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</si>
  <si>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</si>
  <si>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</si>
  <si>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</si>
  <si>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</si>
  <si>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</si>
  <si>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</si>
  <si>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</si>
  <si>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</si>
  <si>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</si>
  <si>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</si>
  <si>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</si>
  <si>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</si>
  <si>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</si>
  <si>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</si>
  <si>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</si>
  <si>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</si>
  <si>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</si>
  <si>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</si>
  <si>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</si>
  <si>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</si>
  <si>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</si>
  <si>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</si>
  <si>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</si>
  <si>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</si>
  <si>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</si>
  <si>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</si>
  <si>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</si>
  <si>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</si>
  <si>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</si>
  <si>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</si>
  <si>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</si>
  <si>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</si>
  <si>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</si>
  <si>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</si>
  <si>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</si>
  <si>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</si>
  <si>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</si>
  <si>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</si>
  <si>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</si>
  <si>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</si>
  <si>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</si>
  <si>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</si>
  <si>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</si>
  <si>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</si>
  <si>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</si>
  <si>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</si>
  <si>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</si>
  <si>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</si>
  <si>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</si>
  <si>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</si>
  <si>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</si>
  <si>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</si>
  <si>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</si>
  <si>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</si>
  <si>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</si>
  <si>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</si>
  <si>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</si>
  <si>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</si>
  <si>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</si>
  <si>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</si>
  <si>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</si>
  <si>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</si>
  <si>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</si>
  <si>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</si>
  <si>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</si>
  <si>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</si>
  <si>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</si>
  <si>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</si>
  <si>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</si>
  <si>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</si>
  <si>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</si>
  <si>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</si>
  <si>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</si>
  <si>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</si>
  <si>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</si>
  <si>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</si>
  <si>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</si>
  <si>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</si>
  <si>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</si>
  <si>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</si>
  <si>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</si>
  <si>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</si>
  <si>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</si>
  <si>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</si>
  <si>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</si>
  <si>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</si>
  <si>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</si>
  <si>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</si>
  <si>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</si>
  <si>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</si>
  <si>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</si>
  <si>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</si>
  <si>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</si>
  <si>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</si>
  <si>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</si>
  <si>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</si>
  <si>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</si>
  <si>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</si>
  <si>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</si>
  <si>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</si>
  <si>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</si>
  <si>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</si>
  <si>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</si>
  <si>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</si>
  <si>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</si>
  <si>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</si>
  <si>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</si>
  <si>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</si>
  <si>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</si>
  <si>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</si>
  <si>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</si>
  <si>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</si>
  <si>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</si>
  <si>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</si>
  <si>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</si>
  <si>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</si>
  <si>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</si>
  <si>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</si>
  <si>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</si>
  <si>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</si>
  <si>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</si>
  <si>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</si>
  <si>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</si>
  <si>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</si>
  <si>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</si>
  <si>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</si>
  <si>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</si>
  <si>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</si>
  <si>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</si>
  <si>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</si>
  <si>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</si>
  <si>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</si>
  <si>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</si>
  <si>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</si>
  <si>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</si>
  <si>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</si>
  <si>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</si>
  <si>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</si>
  <si>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</si>
  <si>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</si>
  <si>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</si>
  <si>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</si>
  <si>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</si>
  <si>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</si>
  <si>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</si>
  <si>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</si>
  <si>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</si>
  <si>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</si>
  <si>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</si>
  <si>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</si>
  <si>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</si>
  <si>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</si>
  <si>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</si>
  <si>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</si>
  <si>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</si>
  <si>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</si>
  <si>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</si>
  <si>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</si>
  <si>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</si>
  <si>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</si>
  <si>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</si>
  <si>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</si>
  <si>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</si>
  <si>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</si>
  <si>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</si>
  <si>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</si>
  <si>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</si>
  <si>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</si>
  <si>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</si>
  <si>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</si>
  <si>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</si>
  <si>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</si>
  <si>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</si>
  <si>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</si>
  <si>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</si>
  <si>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</si>
  <si>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</si>
  <si>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</si>
  <si>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</si>
  <si>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</si>
  <si>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</si>
  <si>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</si>
  <si>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</si>
  <si>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</si>
  <si>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</si>
  <si>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</si>
  <si>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</si>
  <si>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</si>
  <si>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</si>
  <si>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</si>
  <si>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</si>
  <si>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</si>
  <si>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</si>
  <si>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</si>
  <si>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</si>
  <si>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</si>
  <si>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</si>
  <si>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</si>
  <si>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</si>
  <si>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</si>
  <si>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</si>
  <si>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</si>
  <si>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</si>
  <si>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</si>
  <si>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</si>
  <si>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</si>
  <si>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</si>
  <si>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</si>
  <si>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</si>
  <si>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</si>
  <si>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</si>
  <si>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</si>
  <si>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</si>
  <si>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</si>
  <si>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</si>
  <si>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</si>
  <si>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</si>
  <si>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</si>
  <si>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</si>
  <si>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</si>
  <si>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</si>
  <si>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</si>
  <si>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</si>
  <si>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</si>
  <si>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</si>
  <si>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</si>
  <si>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</si>
  <si>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</si>
  <si>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</si>
  <si>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</si>
  <si>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</si>
  <si>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</si>
  <si>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</si>
  <si>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</si>
  <si>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</si>
  <si>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</si>
  <si>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</si>
  <si>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</si>
  <si>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</si>
  <si>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</si>
  <si>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</si>
  <si>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</si>
  <si>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</si>
  <si>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</si>
  <si>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</si>
  <si>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</si>
  <si>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</si>
  <si>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</si>
  <si>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</si>
  <si>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</si>
  <si>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</si>
  <si>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</si>
  <si>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</si>
  <si>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</si>
  <si>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</si>
  <si>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</si>
  <si>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</si>
  <si>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</si>
  <si>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</si>
  <si>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</si>
  <si>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</si>
  <si>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</si>
  <si>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</si>
  <si>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</si>
  <si>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</si>
  <si>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</si>
  <si>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</si>
  <si>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</si>
  <si>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</si>
  <si>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</si>
  <si>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</si>
  <si>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</si>
  <si>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</si>
  <si>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</si>
  <si>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</si>
  <si>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</si>
  <si>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</si>
  <si>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</si>
  <si>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</si>
  <si>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</si>
  <si>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</si>
  <si>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</si>
  <si>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</si>
  <si>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</si>
  <si>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</si>
  <si>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</si>
  <si>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</si>
  <si>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</si>
  <si>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</si>
  <si>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</si>
  <si>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</si>
  <si>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</si>
  <si>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</si>
  <si>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</si>
  <si>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</si>
  <si>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</si>
  <si>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</si>
  <si>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</si>
  <si>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</si>
  <si>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</si>
  <si>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</si>
  <si>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</si>
  <si>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</si>
  <si>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</si>
  <si>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</si>
  <si>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</si>
  <si>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</si>
  <si>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</si>
  <si>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</si>
  <si>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</si>
  <si>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</si>
  <si>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</si>
  <si>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</si>
  <si>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</si>
  <si>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</si>
  <si>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</si>
  <si>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</si>
  <si>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</si>
  <si>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</si>
  <si>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</si>
  <si>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</si>
  <si>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</si>
  <si>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</si>
  <si>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</si>
  <si>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</si>
  <si>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</si>
  <si>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</si>
  <si>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</si>
  <si>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</si>
  <si>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</si>
  <si>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</si>
  <si>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</si>
  <si>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</si>
  <si>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</si>
  <si>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</si>
  <si>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</si>
  <si>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</si>
  <si>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</si>
  <si>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</si>
  <si>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</si>
  <si>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</si>
  <si>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</si>
  <si>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</si>
  <si>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</si>
  <si>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</si>
  <si>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</si>
  <si>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</si>
  <si>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</si>
  <si>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</si>
  <si>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</si>
  <si>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</si>
  <si>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</si>
  <si>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</si>
  <si>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</si>
  <si>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</si>
  <si>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</si>
  <si>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</si>
  <si>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</si>
  <si>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</si>
  <si>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</si>
  <si>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</si>
  <si>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</si>
  <si>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</si>
  <si>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</si>
  <si>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</si>
  <si>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</si>
  <si>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</si>
  <si>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</si>
  <si>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</si>
  <si>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</si>
  <si>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</si>
  <si>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</si>
  <si>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</si>
  <si>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</si>
  <si>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</si>
  <si>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</si>
  <si>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</si>
  <si>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</si>
  <si>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</si>
  <si>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</si>
  <si>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</si>
  <si>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</si>
  <si>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</si>
  <si>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</si>
  <si>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</si>
  <si>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</si>
  <si>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</si>
  <si>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</si>
  <si>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</si>
  <si>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</si>
  <si>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</si>
  <si>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</si>
  <si>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</si>
  <si>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</si>
  <si>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</si>
  <si>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</si>
  <si>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</si>
  <si>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</si>
  <si>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</si>
  <si>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</si>
  <si>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</si>
  <si>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</si>
  <si>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</si>
  <si>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</si>
  <si>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</si>
  <si>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</si>
  <si>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</si>
  <si>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</si>
  <si>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</si>
  <si>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</si>
  <si>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</si>
  <si>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</si>
  <si>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</si>
  <si>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</si>
  <si>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</si>
  <si>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</si>
  <si>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</si>
  <si>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</si>
  <si>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</si>
  <si>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</si>
  <si>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</si>
  <si>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</si>
  <si>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</si>
  <si>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</si>
  <si>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</si>
  <si>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</si>
  <si>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</si>
  <si>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</si>
  <si>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</si>
  <si>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</si>
  <si>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</si>
  <si>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</si>
  <si>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</si>
  <si>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</si>
  <si>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</si>
  <si>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</si>
  <si>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</si>
  <si>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</si>
  <si>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</si>
  <si>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</si>
  <si>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</si>
  <si>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</si>
  <si>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</si>
  <si>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</si>
  <si>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</si>
  <si>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</si>
  <si>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</si>
  <si>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</si>
  <si>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</si>
  <si>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</si>
  <si>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</si>
  <si>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</si>
  <si>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</si>
  <si>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</si>
  <si>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</si>
  <si>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</si>
  <si>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</si>
  <si>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</si>
  <si>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</si>
  <si>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</si>
  <si>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</si>
  <si>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</si>
  <si>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</si>
  <si>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</si>
  <si>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</si>
  <si>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</si>
  <si>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</si>
  <si>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</si>
  <si>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</si>
  <si>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</si>
  <si>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</si>
  <si>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</si>
  <si>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</si>
  <si>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</si>
  <si>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</si>
  <si>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</si>
  <si>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</si>
  <si>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</si>
  <si>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</si>
  <si>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</si>
  <si>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</si>
  <si>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</si>
  <si>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</si>
  <si>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</si>
  <si>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</si>
  <si>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</si>
  <si>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</si>
  <si>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</si>
  <si>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</si>
  <si>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</si>
  <si>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</si>
  <si>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</si>
  <si>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</si>
  <si>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</si>
  <si>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</si>
  <si>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</si>
  <si>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</si>
  <si>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</si>
  <si>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</si>
  <si>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</si>
  <si>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</si>
  <si>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</si>
  <si>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</si>
  <si>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</si>
  <si>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</si>
  <si>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</si>
  <si>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</si>
  <si>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</si>
  <si>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</si>
  <si>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</si>
  <si>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</si>
  <si>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</si>
  <si>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</si>
  <si>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</si>
  <si>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</si>
  <si>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</si>
  <si>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</si>
  <si>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</si>
  <si>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</si>
  <si>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</si>
  <si>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</si>
  <si>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</si>
  <si>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</si>
  <si>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</si>
  <si>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</si>
  <si>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</si>
  <si>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</si>
  <si>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</si>
  <si>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</si>
  <si>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</si>
  <si>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</si>
  <si>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</si>
  <si>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</si>
  <si>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</si>
  <si>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</si>
  <si>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</si>
  <si>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</si>
  <si>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</si>
  <si>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</si>
  <si>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</si>
  <si>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</si>
  <si>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</si>
  <si>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</si>
  <si>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</si>
  <si>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</si>
  <si>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</si>
  <si>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</si>
  <si>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</si>
  <si>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</si>
  <si>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</si>
  <si>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</si>
  <si>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</si>
  <si>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</si>
  <si>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</si>
  <si>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</si>
  <si>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</si>
  <si>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</si>
  <si>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</si>
  <si>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</si>
  <si>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</si>
  <si>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</si>
  <si>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</si>
  <si>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</si>
  <si>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</si>
  <si>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</si>
  <si>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</si>
  <si>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</si>
  <si>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</si>
  <si>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</si>
  <si>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</si>
  <si>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</si>
  <si>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</si>
  <si>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</si>
  <si>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</si>
  <si>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</si>
  <si>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</si>
  <si>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</si>
  <si>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</si>
  <si>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</si>
  <si>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</si>
  <si>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</si>
  <si>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</si>
  <si>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</si>
  <si>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</si>
  <si>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</si>
  <si>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</si>
  <si>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</si>
  <si>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</si>
  <si>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</si>
  <si>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</si>
  <si>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</si>
  <si>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</si>
  <si>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</si>
  <si>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</si>
  <si>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</si>
  <si>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</si>
  <si>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</si>
  <si>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</si>
  <si>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</si>
  <si>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</si>
  <si>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</si>
  <si>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</si>
  <si>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</si>
  <si>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</si>
  <si>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</si>
  <si>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</si>
  <si>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</si>
  <si>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</si>
  <si>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</si>
  <si>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</si>
  <si>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</si>
  <si>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</si>
  <si>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</si>
  <si>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</si>
  <si>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</si>
  <si>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</si>
  <si>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</si>
  <si>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</si>
  <si>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</si>
  <si>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</si>
  <si>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</si>
  <si>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</si>
  <si>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</si>
  <si>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</si>
  <si>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</si>
  <si>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</si>
  <si>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</si>
  <si>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</si>
  <si>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</si>
  <si>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</si>
  <si>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</si>
  <si>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</si>
  <si>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</si>
  <si>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</si>
  <si>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</si>
  <si>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</si>
  <si>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</si>
  <si>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</si>
  <si>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</si>
  <si>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</si>
  <si>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</si>
  <si>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</si>
  <si>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</si>
  <si>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</si>
  <si>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</si>
  <si>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</si>
  <si>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</si>
  <si>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</si>
  <si>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</si>
  <si>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</si>
  <si>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</si>
  <si>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</si>
  <si>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</si>
  <si>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</si>
  <si>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</si>
  <si>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</si>
  <si>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</si>
  <si>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</si>
  <si>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</si>
  <si>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</si>
  <si>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</si>
  <si>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</si>
  <si>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</si>
  <si>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</si>
  <si>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</si>
  <si>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</si>
  <si>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</si>
  <si>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</si>
  <si>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</si>
  <si>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</si>
  <si>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</si>
  <si>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</si>
  <si>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</si>
  <si>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</si>
  <si>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</si>
  <si>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</si>
  <si>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</si>
  <si>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</si>
  <si>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</si>
  <si>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</si>
  <si>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</si>
  <si>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</si>
  <si>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</si>
  <si>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</si>
  <si>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</si>
  <si>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</si>
  <si>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</si>
  <si>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</si>
  <si>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</si>
  <si>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</si>
  <si>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</si>
  <si>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</si>
  <si>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</si>
  <si>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</si>
  <si>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</si>
  <si>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</si>
  <si>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</si>
  <si>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</si>
  <si>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</si>
  <si>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</si>
  <si>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</si>
  <si>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</si>
  <si>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</si>
  <si>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</si>
  <si>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</si>
  <si>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</si>
  <si>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</si>
  <si>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</si>
  <si>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</si>
  <si>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</si>
  <si>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</si>
  <si>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</si>
  <si>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</si>
  <si>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</si>
  <si>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</si>
  <si>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</si>
  <si>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</si>
  <si>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</si>
  <si>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</si>
  <si>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</si>
  <si>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</si>
  <si>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</si>
  <si>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</si>
  <si>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</si>
  <si>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</si>
  <si>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</si>
  <si>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</si>
  <si>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</si>
  <si>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</si>
  <si>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</si>
  <si>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</si>
  <si>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</si>
  <si>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</si>
  <si>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</si>
  <si>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</si>
  <si>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</si>
  <si>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</si>
  <si>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</si>
  <si>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</si>
  <si>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</si>
  <si>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</si>
  <si>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</si>
  <si>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</si>
  <si>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</si>
  <si>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</si>
  <si>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</si>
  <si>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</si>
  <si>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</si>
  <si>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</si>
  <si>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</si>
  <si>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</si>
  <si>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</si>
  <si>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</si>
  <si>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</si>
  <si>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</si>
  <si>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</si>
  <si>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</si>
  <si>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</si>
  <si>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</si>
  <si>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</si>
  <si>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</si>
  <si>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</si>
  <si>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</si>
  <si>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</si>
  <si>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</si>
  <si>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</si>
  <si>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</si>
  <si>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</si>
  <si>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</si>
  <si>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</si>
  <si>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</si>
  <si>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</si>
  <si>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</si>
  <si>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</si>
  <si>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</si>
  <si>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</si>
  <si>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</si>
  <si>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</si>
  <si>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</si>
  <si>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</si>
  <si>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</si>
  <si>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</si>
  <si>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</si>
  <si>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</si>
  <si>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</si>
  <si>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</si>
  <si>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</si>
  <si>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</si>
  <si>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</si>
  <si>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</si>
  <si>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</si>
  <si>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</si>
  <si>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</si>
  <si>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</si>
  <si>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</si>
  <si>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</si>
  <si>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</si>
  <si>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</si>
  <si>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</si>
  <si>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</si>
  <si>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</si>
  <si>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</si>
  <si>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</si>
  <si>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</si>
  <si>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</si>
  <si>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</si>
  <si>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</si>
  <si>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</si>
  <si>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</si>
  <si>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</si>
  <si>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</si>
  <si>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</si>
  <si>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</si>
  <si>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</si>
  <si>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</si>
  <si>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</si>
  <si>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</si>
  <si>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</si>
  <si>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</si>
  <si>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</si>
  <si>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</si>
  <si>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</si>
  <si>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</si>
  <si>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</si>
  <si>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</si>
  <si>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</si>
  <si>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</si>
  <si>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</si>
  <si>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</si>
  <si>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</si>
  <si>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</si>
  <si>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</si>
  <si>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</si>
  <si>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</si>
  <si>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</si>
  <si>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</si>
  <si>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</si>
  <si>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</si>
  <si>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</si>
  <si>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</si>
  <si>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</si>
  <si>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</si>
  <si>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</si>
  <si>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</si>
  <si>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</si>
  <si>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</si>
  <si>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</si>
  <si>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</si>
  <si>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</si>
  <si>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</si>
  <si>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</si>
  <si>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</si>
  <si>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</si>
  <si>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</si>
  <si>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</si>
  <si>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</si>
  <si>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</si>
  <si>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</si>
  <si>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</si>
  <si>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</si>
  <si>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</si>
  <si>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</si>
  <si>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</si>
  <si>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</si>
  <si>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</si>
  <si>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</si>
  <si>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</si>
  <si>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</si>
  <si>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</si>
  <si>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</si>
  <si>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</si>
  <si>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</si>
  <si>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</si>
  <si>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</si>
  <si>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</si>
  <si>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</si>
  <si>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</si>
  <si>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</si>
  <si>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</si>
  <si>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</si>
  <si>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</si>
  <si>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</si>
  <si>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</si>
  <si>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</si>
  <si>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</si>
  <si>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</si>
  <si>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</si>
  <si>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</si>
  <si>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</si>
  <si>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</si>
  <si>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</si>
  <si>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</si>
  <si>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</si>
  <si>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</si>
  <si>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</si>
  <si>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</si>
  <si>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</si>
  <si>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</si>
  <si>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</si>
  <si>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</si>
  <si>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</si>
  <si>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</si>
  <si>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</si>
  <si>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</si>
  <si>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</si>
  <si>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</si>
  <si>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</si>
  <si>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</si>
  <si>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</si>
  <si>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</si>
  <si>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</si>
  <si>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</si>
  <si>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</si>
  <si>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</si>
  <si>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</si>
  <si>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</si>
  <si>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</si>
  <si>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</si>
  <si>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</si>
  <si>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</si>
  <si>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</si>
  <si>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</si>
  <si>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</si>
  <si>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</si>
  <si>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</si>
  <si>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</si>
  <si>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</si>
  <si>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</si>
  <si>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</si>
  <si>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</si>
  <si>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</si>
  <si>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</si>
  <si>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</si>
  <si>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</si>
  <si>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</si>
  <si>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</si>
  <si>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</si>
  <si>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</si>
  <si>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</si>
  <si>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</si>
  <si>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</si>
  <si>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</si>
  <si>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</si>
  <si>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</si>
  <si>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</si>
  <si>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</si>
  <si>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</si>
  <si>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</si>
  <si>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</si>
  <si>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</si>
  <si>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</si>
  <si>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</si>
  <si>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</si>
  <si>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</si>
  <si>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</si>
  <si>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</si>
  <si>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</si>
  <si>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</si>
  <si>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</si>
  <si>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</si>
  <si>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</si>
  <si>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</si>
  <si>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</si>
  <si>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</si>
  <si>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</si>
  <si>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</si>
  <si>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</si>
  <si>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</si>
  <si>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</si>
  <si>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</si>
  <si>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</si>
  <si>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</si>
  <si>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</si>
  <si>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</si>
  <si>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</si>
  <si>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</si>
  <si>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</si>
  <si>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</si>
  <si>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</si>
  <si>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</si>
  <si>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</si>
  <si>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</si>
  <si>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</si>
  <si>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</si>
  <si>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</si>
  <si>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</si>
  <si>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</si>
  <si>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</si>
  <si>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</si>
  <si>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</si>
  <si>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</si>
  <si>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</si>
  <si>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</si>
  <si>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</si>
  <si>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</si>
  <si>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</si>
  <si>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</si>
  <si>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</si>
  <si>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</si>
  <si>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</si>
  <si>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</si>
  <si>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</si>
  <si>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</si>
  <si>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</si>
  <si>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</si>
  <si>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</si>
  <si>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</si>
  <si>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</si>
  <si>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</si>
  <si>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</si>
  <si>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</si>
  <si>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</si>
  <si>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</si>
  <si>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</si>
  <si>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</si>
  <si>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</si>
  <si>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</si>
  <si>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</si>
  <si>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</si>
  <si>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</si>
  <si>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</si>
  <si>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</si>
  <si>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</si>
  <si>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</si>
  <si>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</si>
  <si>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</si>
  <si>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</si>
  <si>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</si>
  <si>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</si>
  <si>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</si>
  <si>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</si>
  <si>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</si>
  <si>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</si>
  <si>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</si>
  <si>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</si>
  <si>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</si>
  <si>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</si>
  <si>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</si>
  <si>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</si>
  <si>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</si>
  <si>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</si>
  <si>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</si>
  <si>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</si>
  <si>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</si>
  <si>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</si>
  <si>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</si>
  <si>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</si>
  <si>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</si>
  <si>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</si>
  <si>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</si>
  <si>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</si>
  <si>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</si>
  <si>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</si>
  <si>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</si>
  <si>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</si>
  <si>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</si>
  <si>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</si>
  <si>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</si>
  <si>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</si>
  <si>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</si>
  <si>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</si>
  <si>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</si>
  <si>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</si>
  <si>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</si>
  <si>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</si>
  <si>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</si>
  <si>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</si>
  <si>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</si>
  <si>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</si>
  <si>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</si>
  <si>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</si>
  <si>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</si>
  <si>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</si>
  <si>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</si>
  <si>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</si>
  <si>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</si>
  <si>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</si>
  <si>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</si>
  <si>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</si>
  <si>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</si>
  <si>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</si>
  <si>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</si>
  <si>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</si>
  <si>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</si>
  <si>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</si>
  <si>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</si>
  <si>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</si>
  <si>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</si>
  <si>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</si>
  <si>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</si>
  <si>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</si>
  <si>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</si>
  <si>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</si>
  <si>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</si>
  <si>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</si>
  <si>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</si>
  <si>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</si>
  <si>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</si>
  <si>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</si>
  <si>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</si>
  <si>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</si>
  <si>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</si>
  <si>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</si>
  <si>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</si>
  <si>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</si>
  <si>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</si>
  <si>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</si>
  <si>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</si>
  <si>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</si>
  <si>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</si>
  <si>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</si>
  <si>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</si>
  <si>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</si>
  <si>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</si>
  <si>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</si>
  <si>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</si>
  <si>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</si>
  <si>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</si>
  <si>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</si>
  <si>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</si>
  <si>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</si>
  <si>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</si>
  <si>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</si>
  <si>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</si>
  <si>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</si>
  <si>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</si>
  <si>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</si>
  <si>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</si>
  <si>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</si>
  <si>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</si>
  <si>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</si>
  <si>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</si>
  <si>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</si>
  <si>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</si>
  <si>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</si>
  <si>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</si>
  <si>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</si>
  <si>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</si>
  <si>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</si>
  <si>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</si>
  <si>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</si>
  <si>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</si>
  <si>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</si>
  <si>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</si>
  <si>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</si>
  <si>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</si>
  <si>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</si>
  <si>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</si>
  <si>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</si>
  <si>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</si>
  <si>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</si>
  <si>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</si>
  <si>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</si>
  <si>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</si>
  <si>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</si>
  <si>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</si>
  <si>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</si>
  <si>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</si>
  <si>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</si>
  <si>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</si>
  <si>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</si>
  <si>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</si>
  <si>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</si>
  <si>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</si>
  <si>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</si>
  <si>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</si>
  <si>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</si>
  <si>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</si>
  <si>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</si>
  <si>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</si>
  <si>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</si>
  <si>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</si>
  <si>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</si>
  <si>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</si>
  <si>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</si>
  <si>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</si>
  <si>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</si>
  <si>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</si>
  <si>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</si>
  <si>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</si>
  <si>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</si>
  <si>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</si>
  <si>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</si>
  <si>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</si>
  <si>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</si>
  <si>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</si>
  <si>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</si>
  <si>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</si>
  <si>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</si>
  <si>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</si>
  <si>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</si>
  <si>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</si>
  <si>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</si>
  <si>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</si>
  <si>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</si>
  <si>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</si>
  <si>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</si>
  <si>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</si>
  <si>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</si>
  <si>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</si>
  <si>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</si>
  <si>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</si>
  <si>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</si>
  <si>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</si>
  <si>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</si>
  <si>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</si>
  <si>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</si>
  <si>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</si>
  <si>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</si>
  <si>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</si>
  <si>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</si>
  <si>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</si>
  <si>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</si>
  <si>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</si>
  <si>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</si>
  <si>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</si>
  <si>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</si>
  <si>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</si>
  <si>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</si>
  <si>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</si>
  <si>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</si>
  <si>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</si>
  <si>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</si>
  <si>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</si>
  <si>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</si>
  <si>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</si>
  <si>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</si>
  <si>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</si>
  <si>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</si>
  <si>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</si>
  <si>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</si>
  <si>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</si>
  <si>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</si>
  <si>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</si>
  <si>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</si>
  <si>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</si>
  <si>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</si>
  <si>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</si>
  <si>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</si>
  <si>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</si>
  <si>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</si>
  <si>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</si>
  <si>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</si>
  <si>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</si>
  <si>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</si>
  <si>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</si>
  <si>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</si>
  <si>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</si>
  <si>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</si>
  <si>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</si>
  <si>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</si>
  <si>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</si>
  <si>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</si>
  <si>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</si>
  <si>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</si>
  <si>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</si>
  <si>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</si>
  <si>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</si>
  <si>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</si>
  <si>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</si>
  <si>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</si>
  <si>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</si>
  <si>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</si>
  <si>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</si>
  <si>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</si>
  <si>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</si>
  <si>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</si>
  <si>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</si>
  <si>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</si>
  <si>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</si>
  <si>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</si>
  <si>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</si>
  <si>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</si>
  <si>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</si>
  <si>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</si>
  <si>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</si>
  <si>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</si>
  <si>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</si>
  <si>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</si>
  <si>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</si>
  <si>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</si>
  <si>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</si>
  <si>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</si>
  <si>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</si>
  <si>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</si>
  <si>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</si>
  <si>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</si>
  <si>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</si>
  <si>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</si>
  <si>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</si>
  <si>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</si>
  <si>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</si>
  <si>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</si>
  <si>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</si>
  <si>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</si>
  <si>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</si>
  <si>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</si>
  <si>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</si>
  <si>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</si>
  <si>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</si>
  <si>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</si>
  <si>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</si>
  <si>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</si>
  <si>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</si>
  <si>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</si>
  <si>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</si>
  <si>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</si>
  <si>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</si>
  <si>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</si>
  <si>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</si>
  <si>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</si>
  <si>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</si>
  <si>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</si>
  <si>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</si>
  <si>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</si>
  <si>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</si>
  <si>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</si>
  <si>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</si>
  <si>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</si>
  <si>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</si>
  <si>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</si>
  <si>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</si>
  <si>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</si>
  <si>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</si>
  <si>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</si>
  <si>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</si>
  <si>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</si>
  <si>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</si>
  <si>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</si>
  <si>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</si>
  <si>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</si>
  <si>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</si>
  <si>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</si>
  <si>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</si>
  <si>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</si>
  <si>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</si>
  <si>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</si>
  <si>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</si>
  <si>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</si>
  <si>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</si>
  <si>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</si>
  <si>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</si>
  <si>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</si>
  <si>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</si>
  <si>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</si>
  <si>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</si>
  <si>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</si>
  <si>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</si>
  <si>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</si>
  <si>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</si>
  <si>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</si>
  <si>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</si>
  <si>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</si>
  <si>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</si>
  <si>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</si>
  <si>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</si>
  <si>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</si>
  <si>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</si>
  <si>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</si>
  <si>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</si>
  <si>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</si>
  <si>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</si>
  <si>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</si>
  <si>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</si>
  <si>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</si>
  <si>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</si>
  <si>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</si>
  <si>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</si>
  <si>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</si>
  <si>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</si>
  <si>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</si>
  <si>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</si>
  <si>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</si>
  <si>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</si>
  <si>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</si>
  <si>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</si>
  <si>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</si>
  <si>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</si>
  <si>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</si>
  <si>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</si>
  <si>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</si>
  <si>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</si>
  <si>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</si>
  <si>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</si>
  <si>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</si>
  <si>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</si>
  <si>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</si>
  <si>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</si>
  <si>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</si>
  <si>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</si>
  <si>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</si>
  <si>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</si>
  <si>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</si>
  <si>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</si>
  <si>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</si>
  <si>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</si>
  <si>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</si>
  <si>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</si>
  <si>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</si>
  <si>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</si>
  <si>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</si>
  <si>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</si>
  <si>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</si>
  <si>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</si>
  <si>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</si>
  <si>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</si>
  <si>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</si>
  <si>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</si>
  <si>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</si>
  <si>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</si>
  <si>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</si>
  <si>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</si>
  <si>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</si>
  <si>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</si>
  <si>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</si>
  <si>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</si>
  <si>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</si>
  <si>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</si>
  <si>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</si>
  <si>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</si>
  <si>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</si>
  <si>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</si>
  <si>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</si>
  <si>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</si>
  <si>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</si>
  <si>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</si>
  <si>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</si>
  <si>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</si>
  <si>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</si>
  <si>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</si>
  <si>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</si>
  <si>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</si>
  <si>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</si>
  <si>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</si>
  <si>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</si>
  <si>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</si>
  <si>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</si>
  <si>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</si>
  <si>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</si>
  <si>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</si>
  <si>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</si>
  <si>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</si>
  <si>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</si>
  <si>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</si>
  <si>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</si>
  <si>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</si>
  <si>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</si>
  <si>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</si>
  <si>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</si>
  <si>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</si>
  <si>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</si>
  <si>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</si>
  <si>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</si>
  <si>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</si>
  <si>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</si>
  <si>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</si>
  <si>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</si>
  <si>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</si>
  <si>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</si>
  <si>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</si>
  <si>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</si>
  <si>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</si>
  <si>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</si>
  <si>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</si>
  <si>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</si>
  <si>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</si>
  <si>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</si>
  <si>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</si>
  <si>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</si>
  <si>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</si>
  <si>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</si>
  <si>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</si>
  <si>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</si>
  <si>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</si>
  <si>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</si>
  <si>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</si>
  <si>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</si>
  <si>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</si>
  <si>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</si>
  <si>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</si>
  <si>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</si>
  <si>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</si>
  <si>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</si>
  <si>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</si>
  <si>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</si>
  <si>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</si>
  <si>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</si>
  <si>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</si>
  <si>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</si>
  <si>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</si>
  <si>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</si>
  <si>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</si>
  <si>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</si>
  <si>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</si>
  <si>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</si>
  <si>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</si>
  <si>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</si>
  <si>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</si>
  <si>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</si>
  <si>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</si>
  <si>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</si>
  <si>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</si>
  <si>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</si>
  <si>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</si>
  <si>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</si>
  <si>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</si>
  <si>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</si>
  <si>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</si>
  <si>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</si>
  <si>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</si>
  <si>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</si>
  <si>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</si>
  <si>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</si>
  <si>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</si>
  <si>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</si>
  <si>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</si>
  <si>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</si>
  <si>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</si>
  <si>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</si>
  <si>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</si>
  <si>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</si>
  <si>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</si>
  <si>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</si>
  <si>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</si>
  <si>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</si>
  <si>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</si>
  <si>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</si>
  <si>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</si>
  <si>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</si>
  <si>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</si>
  <si>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</si>
  <si>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</si>
  <si>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</si>
  <si>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</si>
  <si>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</si>
  <si>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</si>
  <si>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</si>
  <si>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</si>
  <si>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</si>
  <si>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</si>
  <si>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</si>
  <si>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</si>
  <si>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</si>
  <si>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</si>
  <si>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</si>
  <si>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</si>
  <si>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</si>
  <si>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</si>
  <si>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</si>
  <si>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</si>
  <si>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</si>
  <si>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</si>
  <si>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</si>
  <si>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</si>
  <si>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</si>
  <si>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</si>
  <si>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</si>
  <si>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</si>
  <si>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</si>
  <si>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</si>
  <si>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</si>
  <si>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</si>
  <si>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</si>
  <si>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</si>
  <si>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</si>
  <si>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</si>
  <si>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</si>
  <si>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</si>
  <si>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</si>
  <si>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</si>
  <si>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</si>
  <si>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</si>
  <si>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</si>
  <si>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</si>
  <si>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</si>
  <si>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</si>
  <si>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</si>
  <si>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</si>
  <si>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</si>
  <si>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</si>
  <si>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</si>
  <si>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</si>
  <si>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</si>
  <si>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</si>
  <si>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</si>
  <si>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</si>
  <si>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</si>
  <si>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</si>
  <si>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</si>
  <si>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</si>
  <si>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</si>
  <si>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</si>
  <si>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</si>
  <si>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</si>
  <si>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</si>
  <si>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</si>
  <si>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</si>
  <si>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</si>
  <si>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</si>
  <si>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</si>
  <si>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</si>
  <si>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</si>
  <si>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</si>
  <si>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</si>
  <si>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</si>
  <si>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</si>
  <si>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</si>
  <si>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</si>
  <si>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</si>
  <si>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</si>
  <si>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</si>
  <si>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</si>
  <si>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</si>
  <si>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</si>
  <si>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</si>
  <si>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</si>
  <si>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</si>
  <si>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</si>
  <si>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</si>
  <si>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</si>
  <si>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</si>
  <si>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</si>
  <si>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</si>
  <si>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</si>
  <si>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</si>
  <si>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</si>
  <si>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</si>
  <si>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</si>
  <si>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</si>
  <si>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</si>
  <si>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</si>
  <si>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</si>
  <si>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</si>
  <si>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</si>
  <si>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</si>
  <si>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</si>
  <si>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</si>
  <si>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</si>
  <si>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</si>
  <si>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</si>
  <si>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</si>
  <si>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</si>
  <si>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</si>
  <si>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</si>
  <si>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</si>
  <si>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</si>
  <si>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</si>
  <si>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</si>
  <si>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</si>
  <si>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</si>
  <si>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</si>
  <si>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</si>
  <si>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</si>
  <si>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</si>
  <si>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</si>
  <si>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</si>
  <si>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</si>
  <si>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</si>
  <si>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</si>
  <si>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</si>
  <si>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</si>
  <si>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</si>
  <si>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</si>
  <si>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</si>
  <si>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</si>
  <si>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</si>
  <si>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</si>
  <si>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</si>
  <si>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</si>
  <si>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</si>
  <si>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</si>
  <si>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</si>
  <si>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</si>
  <si>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</si>
  <si>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</si>
  <si>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</si>
  <si>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</si>
  <si>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</si>
  <si>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</si>
  <si>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</si>
  <si>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</si>
  <si>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</si>
  <si>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</si>
  <si>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</si>
  <si>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</si>
  <si>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</si>
  <si>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</si>
  <si>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</si>
  <si>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</si>
  <si>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</si>
  <si>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</si>
  <si>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</si>
  <si>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</si>
  <si>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</si>
  <si>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</si>
  <si>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</si>
  <si>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</si>
  <si>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</si>
  <si>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</si>
  <si>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</si>
  <si>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</si>
  <si>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</si>
  <si>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</si>
  <si>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</si>
  <si>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</si>
  <si>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</si>
  <si>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</si>
  <si>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</si>
  <si>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</si>
  <si>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</si>
  <si>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</si>
  <si>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</si>
  <si>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</si>
  <si>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</si>
  <si>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</si>
  <si>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</si>
  <si>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</si>
  <si>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</si>
  <si>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</si>
  <si>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</si>
  <si>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</si>
  <si>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</si>
  <si>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</si>
  <si>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</si>
  <si>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</si>
  <si>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</si>
  <si>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</si>
  <si>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</si>
  <si>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</si>
  <si>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</si>
  <si>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</si>
  <si>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</si>
  <si>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</si>
  <si>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</si>
  <si>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</si>
  <si>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</si>
  <si>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</si>
  <si>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</si>
  <si>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</si>
  <si>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</si>
  <si>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</si>
  <si>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</si>
  <si>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</si>
  <si>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</si>
  <si>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</si>
  <si>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</si>
  <si>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</si>
  <si>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</si>
  <si>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</si>
  <si>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</si>
  <si>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</si>
  <si>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</si>
  <si>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</si>
  <si>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</si>
  <si>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</si>
  <si>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</si>
  <si>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</si>
  <si>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</si>
  <si>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</si>
  <si>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</si>
  <si>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</si>
  <si>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</si>
  <si>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</si>
  <si>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</si>
  <si>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</si>
  <si>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</si>
  <si>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</si>
  <si>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</si>
  <si>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</si>
  <si>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</si>
  <si>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</si>
  <si>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</si>
  <si>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</si>
  <si>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</si>
  <si>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</si>
  <si>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</si>
  <si>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</si>
  <si>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</si>
  <si>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</si>
  <si>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</si>
  <si>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</si>
  <si>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</si>
  <si>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</si>
  <si>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</si>
  <si>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</si>
  <si>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</si>
  <si>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</si>
  <si>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</si>
  <si>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</si>
  <si>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</si>
  <si>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</si>
  <si>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</si>
  <si>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</si>
  <si>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</si>
  <si>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</si>
  <si>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</si>
  <si>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</si>
  <si>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</si>
  <si>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</si>
  <si>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</si>
  <si>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</si>
  <si>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</si>
  <si>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</si>
  <si>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</si>
  <si>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</si>
  <si>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</si>
  <si>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</si>
  <si>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</si>
  <si>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</si>
  <si>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</si>
  <si>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</si>
  <si>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</si>
  <si>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</si>
  <si>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</si>
  <si>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</si>
  <si>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</si>
  <si>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</si>
  <si>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</si>
  <si>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</si>
  <si>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</si>
  <si>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</si>
  <si>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</si>
  <si>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</si>
  <si>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</si>
  <si>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</si>
  <si>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</si>
  <si>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</si>
  <si>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</si>
  <si>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</si>
  <si>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</si>
  <si>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</si>
  <si>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</si>
  <si>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</si>
  <si>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</si>
  <si>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</si>
  <si>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</si>
  <si>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</si>
  <si>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</si>
  <si>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</si>
  <si>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</si>
  <si>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</si>
  <si>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</si>
  <si>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</si>
  <si>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</si>
  <si>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</si>
  <si>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</si>
  <si>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</si>
  <si>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</si>
  <si>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</si>
  <si>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</si>
  <si>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</si>
  <si>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</si>
  <si>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</si>
  <si>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</si>
  <si>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</si>
  <si>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</si>
  <si>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</si>
  <si>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</si>
  <si>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</si>
  <si>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</si>
  <si>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</si>
  <si>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</si>
  <si>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</si>
  <si>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</si>
  <si>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</si>
  <si>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</si>
  <si>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</si>
  <si>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</si>
  <si>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</si>
  <si>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</si>
  <si>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</si>
  <si>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</si>
  <si>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</si>
  <si>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</si>
  <si>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</si>
  <si>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</si>
  <si>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</si>
  <si>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</si>
  <si>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</si>
  <si>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</si>
  <si>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</si>
  <si>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</si>
  <si>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</si>
  <si>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</si>
  <si>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</si>
  <si>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</si>
  <si>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</si>
  <si>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</si>
  <si>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</si>
  <si>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</si>
  <si>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</si>
  <si>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</si>
  <si>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</si>
  <si>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</si>
  <si>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</si>
  <si>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</si>
  <si>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</si>
  <si>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</si>
  <si>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</si>
  <si>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</si>
  <si>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</si>
  <si>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</si>
  <si>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</si>
  <si>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</si>
  <si>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</si>
  <si>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</si>
  <si>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</si>
  <si>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</si>
  <si>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</si>
  <si>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</si>
  <si>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</si>
  <si>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</si>
  <si>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</si>
  <si>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</si>
  <si>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</si>
  <si>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</si>
  <si>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</si>
  <si>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</si>
  <si>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</si>
  <si>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</si>
  <si>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</si>
  <si>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</si>
  <si>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</si>
  <si>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</si>
  <si>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</si>
  <si>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</si>
  <si>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</si>
  <si>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</si>
  <si>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</si>
  <si>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</si>
  <si>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</si>
  <si>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</si>
  <si>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</si>
  <si>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</si>
  <si>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</si>
  <si>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</si>
  <si>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</si>
  <si>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</si>
  <si>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</si>
  <si>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</si>
  <si>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</si>
  <si>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</si>
  <si>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</si>
  <si>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</si>
  <si>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</si>
  <si>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</si>
  <si>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</si>
  <si>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</si>
  <si>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</si>
  <si>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</si>
  <si>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</si>
  <si>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</si>
  <si>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</si>
  <si>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</si>
  <si>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</si>
  <si>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</si>
  <si>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</si>
  <si>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</si>
  <si>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</si>
  <si>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</si>
  <si>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</si>
  <si>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</si>
  <si>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</si>
  <si>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</si>
  <si>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</si>
  <si>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</si>
  <si>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</si>
  <si>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</si>
  <si>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</si>
  <si>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</si>
  <si>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</si>
  <si>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</si>
  <si>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</si>
  <si>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</si>
  <si>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</si>
  <si>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</si>
  <si>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</si>
  <si>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</si>
  <si>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</si>
  <si>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</si>
  <si>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</si>
  <si>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</si>
  <si>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</si>
  <si>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</si>
  <si>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</si>
  <si>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</si>
  <si>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</si>
  <si>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</si>
  <si>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</si>
  <si>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</si>
  <si>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</si>
  <si>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</si>
  <si>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</si>
  <si>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</si>
  <si>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</si>
  <si>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</si>
  <si>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</si>
  <si>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</si>
  <si>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</si>
  <si>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</si>
  <si>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</si>
  <si>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</si>
  <si>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</si>
  <si>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</si>
  <si>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</si>
  <si>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</si>
  <si>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</si>
  <si>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</si>
  <si>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</si>
  <si>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</si>
  <si>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</si>
  <si>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</si>
  <si>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</si>
  <si>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</si>
  <si>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</si>
  <si>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</si>
  <si>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</si>
  <si>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</si>
  <si>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</si>
  <si>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</si>
  <si>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</si>
  <si>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</si>
  <si>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</si>
  <si>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</si>
  <si>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</si>
  <si>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</si>
  <si>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</si>
  <si>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</si>
  <si>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</si>
  <si>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</si>
  <si>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</si>
  <si>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</si>
  <si>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</si>
  <si>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</si>
  <si>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</si>
  <si>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</si>
  <si>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</si>
  <si>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</si>
  <si>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</si>
  <si>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</si>
  <si>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</si>
  <si>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</si>
  <si>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</si>
  <si>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</si>
  <si>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</si>
  <si>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</si>
  <si>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</si>
  <si>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</si>
  <si>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</si>
  <si>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</si>
  <si>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</si>
  <si>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</si>
  <si>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</si>
  <si>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</si>
  <si>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</si>
  <si>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</si>
  <si>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</si>
  <si>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</si>
  <si>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</si>
  <si>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</si>
  <si>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</si>
  <si>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</si>
  <si>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</si>
  <si>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</si>
  <si>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</si>
  <si>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</si>
  <si>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</si>
  <si>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</si>
  <si>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</si>
  <si>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</si>
  <si>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</si>
  <si>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</si>
  <si>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</si>
  <si>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</si>
  <si>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</si>
  <si>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</si>
  <si>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</si>
  <si>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</si>
  <si>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</si>
  <si>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</si>
  <si>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</si>
  <si>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</si>
  <si>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</si>
  <si>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</si>
  <si>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</si>
  <si>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</si>
  <si>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</si>
  <si>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</si>
  <si>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</si>
  <si>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</si>
  <si>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</si>
  <si>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</si>
  <si>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</si>
  <si>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</si>
  <si>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</si>
  <si>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</si>
  <si>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</si>
  <si>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</si>
  <si>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</si>
  <si>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</si>
  <si>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</si>
  <si>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</si>
  <si>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</si>
  <si>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</si>
  <si>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</si>
  <si>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</si>
  <si>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</si>
  <si>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</si>
  <si>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</si>
  <si>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</si>
  <si>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</si>
  <si>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</si>
  <si>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</si>
  <si>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</si>
  <si>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</si>
  <si>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</si>
  <si>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</si>
  <si>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</si>
  <si>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</si>
  <si>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</si>
  <si>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</si>
  <si>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</si>
  <si>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</si>
  <si>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</si>
  <si>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</si>
  <si>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</si>
  <si>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</si>
  <si>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</si>
  <si>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</si>
  <si>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</si>
  <si>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</si>
  <si>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</si>
  <si>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</si>
  <si>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</si>
  <si>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</si>
  <si>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</si>
  <si>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</si>
  <si>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</si>
  <si>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</si>
  <si>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</si>
  <si>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</si>
  <si>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</si>
  <si>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</si>
  <si>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</si>
  <si>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</si>
  <si>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</si>
  <si>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</si>
  <si>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</si>
  <si>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</si>
  <si>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</si>
  <si>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</si>
  <si>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</si>
  <si>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</si>
  <si>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</si>
  <si>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</si>
  <si>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</si>
  <si>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</si>
  <si>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</si>
  <si>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</si>
  <si>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</si>
  <si>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</si>
  <si>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</si>
  <si>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</si>
  <si>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</si>
  <si>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</si>
  <si>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</si>
  <si>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</si>
  <si>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</si>
  <si>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</si>
  <si>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</si>
  <si>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</si>
  <si>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</si>
  <si>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</si>
  <si>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</si>
  <si>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</si>
  <si>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</si>
  <si>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</si>
  <si>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</si>
  <si>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</si>
  <si>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</si>
  <si>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</si>
  <si>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</si>
  <si>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</si>
  <si>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</si>
  <si>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</si>
  <si>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</si>
  <si>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</si>
  <si>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</si>
  <si>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</si>
  <si>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</si>
  <si>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</si>
  <si>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</si>
  <si>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</si>
  <si>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</si>
  <si>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</si>
  <si>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</si>
  <si>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</si>
  <si>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</si>
  <si>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</si>
  <si>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</si>
  <si>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</si>
  <si>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</si>
  <si>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</si>
  <si>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</si>
  <si>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</si>
  <si>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</si>
  <si>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</si>
  <si>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</si>
  <si>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</si>
  <si>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</si>
  <si>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</si>
  <si>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</si>
  <si>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</si>
  <si>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</si>
  <si>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</si>
  <si>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</si>
  <si>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</si>
  <si>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</si>
  <si>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</si>
  <si>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</si>
  <si>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</si>
  <si>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</si>
  <si>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</si>
  <si>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</si>
  <si>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</si>
  <si>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</si>
  <si>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</si>
  <si>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</si>
  <si>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</si>
  <si>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</si>
  <si>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</si>
  <si>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</si>
  <si>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</si>
  <si>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</si>
  <si>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</si>
  <si>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</si>
  <si>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</si>
  <si>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</si>
  <si>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</si>
  <si>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</si>
  <si>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</si>
  <si>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</si>
  <si>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</si>
  <si>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</si>
  <si>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</si>
  <si>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</si>
  <si>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</si>
  <si>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</si>
  <si>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</si>
  <si>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</si>
  <si>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</si>
  <si>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</si>
  <si>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</si>
  <si>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</si>
  <si>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</si>
  <si>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</si>
  <si>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</si>
  <si>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</si>
  <si>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</si>
  <si>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</si>
  <si>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</si>
  <si>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</si>
  <si>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</si>
  <si>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</si>
  <si>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</si>
  <si>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</si>
  <si>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</si>
  <si>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</si>
  <si>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</si>
  <si>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</si>
  <si>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</si>
  <si>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</si>
  <si>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</si>
  <si>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</si>
  <si>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</si>
  <si>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</si>
  <si>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</si>
  <si>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</si>
  <si>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</si>
  <si>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</si>
  <si>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</si>
  <si>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</si>
  <si>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</si>
  <si>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</si>
  <si>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</si>
  <si>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</si>
  <si>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</si>
  <si>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</si>
  <si>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</si>
  <si>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</si>
  <si>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</si>
  <si>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</si>
  <si>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</si>
  <si>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</si>
  <si>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</si>
  <si>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</si>
  <si>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</si>
  <si>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</si>
  <si>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</si>
  <si>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</si>
  <si>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</si>
  <si>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</si>
  <si>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</si>
  <si>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</si>
  <si>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</si>
  <si>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</si>
  <si>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</si>
  <si>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</si>
  <si>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</si>
  <si>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</si>
  <si>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</si>
  <si>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</si>
  <si>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</si>
  <si>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</si>
  <si>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</si>
  <si>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</si>
  <si>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</si>
  <si>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</si>
  <si>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</si>
  <si>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</si>
  <si>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</si>
  <si>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</si>
  <si>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</si>
  <si>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</si>
  <si>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</si>
  <si>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</si>
  <si>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</si>
  <si>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</si>
  <si>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</si>
  <si>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</si>
  <si>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</si>
  <si>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</si>
  <si>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</si>
  <si>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</si>
  <si>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</si>
  <si>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</si>
  <si>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</si>
  <si>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</si>
  <si>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</si>
  <si>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</si>
  <si>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</si>
  <si>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</si>
  <si>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</si>
  <si>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</si>
  <si>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</si>
  <si>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</si>
  <si>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</si>
  <si>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</si>
  <si>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</si>
  <si>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</si>
  <si>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</si>
  <si>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</si>
  <si>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</si>
  <si>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</si>
  <si>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</si>
  <si>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</si>
  <si>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</si>
  <si>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</si>
  <si>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</si>
  <si>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</si>
  <si>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</si>
  <si>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</si>
  <si>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</si>
  <si>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</si>
  <si>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</si>
  <si>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</si>
  <si>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</si>
  <si>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</si>
  <si>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</si>
  <si>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</si>
  <si>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</si>
  <si>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</si>
  <si>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</si>
  <si>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</si>
  <si>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</si>
  <si>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</si>
  <si>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</si>
  <si>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</si>
  <si>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</si>
  <si>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</si>
  <si>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</si>
  <si>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</si>
  <si>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</si>
  <si>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</si>
  <si>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</si>
  <si>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</si>
  <si>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</si>
  <si>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</si>
  <si>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</si>
  <si>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</si>
  <si>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</si>
  <si>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</si>
  <si>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</si>
  <si>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</si>
  <si>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</si>
  <si>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</si>
  <si>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</si>
  <si>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</si>
  <si>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</si>
  <si>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</si>
  <si>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</si>
  <si>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</si>
  <si>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</si>
  <si>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</si>
  <si>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</si>
  <si>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</si>
  <si>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</si>
  <si>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</si>
  <si>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</si>
  <si>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</si>
  <si>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</si>
  <si>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</si>
  <si>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</si>
  <si>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</si>
  <si>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</si>
  <si>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</si>
  <si>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</si>
  <si>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</si>
  <si>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</si>
  <si>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</si>
  <si>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</si>
  <si>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</si>
  <si>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</si>
  <si>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</si>
  <si>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</si>
  <si>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</si>
  <si>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</si>
  <si>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</si>
  <si>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</si>
  <si>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</si>
  <si>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</si>
  <si>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</si>
  <si>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</si>
  <si>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</si>
  <si>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</si>
  <si>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</si>
  <si>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</si>
  <si>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</si>
  <si>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</si>
  <si>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</si>
  <si>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</si>
  <si>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</si>
  <si>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</si>
  <si>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</si>
  <si>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</si>
  <si>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</si>
  <si>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</si>
  <si>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</si>
  <si>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</si>
  <si>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</si>
  <si>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</si>
  <si>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</si>
  <si>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</si>
  <si>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</si>
  <si>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</si>
  <si>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</si>
  <si>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</si>
  <si>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</si>
  <si>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</si>
  <si>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</si>
  <si>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</si>
  <si>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</si>
  <si>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</si>
  <si>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</si>
  <si>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</si>
  <si>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</si>
  <si>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</si>
  <si>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</si>
  <si>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</si>
  <si>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</si>
  <si>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</si>
  <si>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</si>
  <si>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</si>
  <si>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</si>
  <si>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</si>
  <si>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</si>
  <si>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</si>
  <si>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</si>
  <si>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</si>
  <si>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</si>
  <si>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</si>
  <si>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</si>
  <si>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</si>
  <si>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</si>
  <si>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</si>
  <si>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</si>
  <si>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</si>
  <si>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</si>
  <si>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</si>
  <si>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</si>
  <si>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</si>
  <si>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</si>
  <si>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</si>
  <si>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</si>
  <si>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</si>
  <si>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</si>
  <si>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</si>
  <si>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</si>
  <si>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</si>
  <si>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</si>
  <si>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</si>
  <si>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</si>
  <si>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</si>
  <si>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</si>
  <si>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</si>
  <si>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</si>
  <si>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</si>
  <si>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</si>
  <si>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</si>
  <si>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</si>
  <si>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</si>
  <si>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</si>
  <si>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</si>
  <si>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</si>
  <si>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</si>
  <si>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</si>
  <si>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</si>
  <si>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</si>
  <si>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</si>
  <si>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</si>
  <si>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</si>
  <si>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</si>
  <si>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</si>
  <si>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</si>
  <si>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</si>
  <si>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</si>
  <si>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</si>
  <si>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</si>
  <si>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</si>
  <si>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</si>
  <si>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</si>
  <si>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</si>
  <si>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</si>
  <si>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</si>
  <si>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</si>
  <si>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</si>
  <si>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</si>
  <si>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</si>
  <si>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</si>
  <si>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</si>
  <si>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</si>
  <si>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</si>
  <si>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</si>
  <si>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</si>
  <si>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</si>
  <si>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</si>
  <si>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</si>
  <si>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</si>
  <si>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</si>
  <si>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</si>
  <si>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</si>
  <si>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</si>
  <si>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</si>
  <si>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</si>
  <si>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</si>
  <si>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</si>
  <si>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</si>
  <si>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</si>
  <si>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</si>
  <si>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</si>
  <si>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</si>
  <si>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</si>
  <si>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</si>
  <si>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</si>
  <si>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</si>
  <si>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</si>
  <si>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</si>
  <si>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</si>
  <si>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</si>
  <si>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</si>
  <si>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</si>
  <si>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</si>
  <si>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</si>
  <si>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</si>
  <si>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</si>
  <si>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</si>
  <si>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</si>
  <si>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</si>
  <si>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</si>
  <si>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</si>
  <si>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</si>
  <si>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</si>
  <si>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</si>
  <si>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</si>
  <si>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</si>
  <si>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</si>
  <si>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</si>
  <si>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</si>
  <si>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</si>
  <si>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</si>
  <si>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</si>
  <si>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</si>
  <si>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</si>
  <si>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</si>
  <si>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</si>
  <si>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</si>
  <si>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</si>
  <si>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</si>
  <si>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</si>
  <si>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</si>
  <si>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</si>
  <si>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</si>
  <si>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</si>
  <si>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</si>
  <si>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</si>
  <si>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</si>
  <si>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</si>
  <si>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</si>
  <si>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</si>
  <si>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</si>
  <si>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</si>
  <si>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</si>
  <si>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</si>
  <si>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</si>
  <si>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</si>
  <si>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</si>
  <si>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</si>
  <si>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</si>
  <si>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</si>
  <si>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</si>
  <si>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</si>
  <si>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</si>
  <si>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</si>
  <si>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</si>
  <si>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</si>
  <si>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</si>
  <si>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</si>
  <si>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</si>
  <si>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</si>
  <si>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</si>
  <si>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</si>
  <si>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</si>
  <si>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</si>
  <si>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</si>
  <si>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</si>
  <si>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</si>
  <si>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</si>
  <si>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</si>
  <si>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</si>
  <si>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</si>
  <si>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</si>
  <si>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</si>
  <si>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</si>
  <si>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</si>
  <si>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</si>
  <si>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</si>
  <si>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</si>
  <si>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</si>
  <si>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</si>
  <si>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</si>
  <si>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</si>
  <si>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</si>
  <si>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</si>
  <si>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</si>
  <si>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</si>
  <si>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</si>
  <si>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</si>
  <si>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</si>
  <si>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</si>
  <si>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</si>
  <si>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</si>
  <si>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</si>
  <si>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</si>
  <si>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</si>
  <si>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</si>
  <si>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</si>
  <si>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</si>
  <si>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</si>
  <si>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</si>
  <si>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</si>
  <si>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</si>
  <si>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</si>
  <si>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</si>
  <si>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</si>
  <si>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</si>
  <si>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</si>
  <si>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</si>
  <si>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</si>
  <si>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</si>
  <si>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</si>
  <si>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</si>
  <si>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</si>
  <si>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</si>
  <si>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</si>
  <si>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</si>
  <si>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</si>
  <si>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</si>
  <si>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</si>
  <si>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</si>
  <si>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</si>
  <si>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</si>
  <si>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</si>
  <si>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</si>
  <si>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</si>
  <si>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</si>
  <si>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</si>
  <si>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</si>
  <si>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</si>
  <si>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</si>
  <si>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</si>
  <si>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</si>
  <si>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</si>
  <si>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</si>
  <si>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</si>
  <si>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</si>
  <si>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</si>
  <si>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</si>
  <si>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</si>
  <si>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</si>
  <si>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</si>
  <si>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</si>
  <si>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</si>
  <si>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</si>
  <si>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</si>
  <si>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</si>
  <si>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</si>
  <si>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</si>
  <si>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</si>
  <si>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</si>
  <si>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</si>
  <si>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</si>
  <si>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</si>
  <si>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</si>
  <si>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</si>
  <si>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</si>
  <si>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</si>
  <si>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</si>
  <si>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</si>
  <si>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</si>
  <si>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</si>
  <si>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</si>
  <si>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</si>
  <si>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</si>
  <si>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</si>
  <si>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</si>
  <si>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</si>
  <si>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</si>
  <si>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</si>
  <si>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</si>
  <si>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</si>
  <si>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</si>
  <si>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</si>
  <si>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</si>
  <si>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</si>
  <si>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</si>
  <si>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</si>
  <si>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</si>
  <si>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</si>
  <si>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</si>
  <si>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</si>
  <si>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</si>
  <si>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</si>
  <si>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</si>
  <si>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</si>
  <si>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</si>
  <si>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</si>
  <si>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</si>
  <si>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</si>
  <si>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</si>
  <si>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</si>
  <si>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</si>
  <si>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</si>
  <si>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</si>
  <si>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</si>
  <si>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</si>
  <si>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</si>
  <si>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</si>
  <si>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</si>
  <si>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</si>
  <si>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</si>
  <si>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</si>
  <si>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</si>
  <si>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</si>
  <si>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</si>
  <si>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</si>
  <si>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</si>
  <si>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</si>
  <si>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</si>
  <si>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</si>
  <si>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</si>
  <si>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</si>
  <si>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</si>
  <si>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</si>
  <si>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</si>
  <si>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</si>
  <si>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</si>
  <si>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</si>
  <si>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</si>
  <si>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</si>
  <si>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</si>
  <si>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</si>
  <si>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</si>
  <si>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</si>
  <si>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</si>
  <si>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</si>
  <si>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</si>
  <si>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</si>
  <si>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</si>
  <si>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</si>
  <si>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</si>
  <si>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</si>
  <si>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</si>
  <si>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</si>
  <si>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</si>
  <si>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</si>
  <si>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</si>
  <si>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</si>
  <si>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</si>
  <si>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</si>
  <si>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</si>
  <si>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</si>
  <si>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</si>
  <si>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</si>
  <si>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</si>
  <si>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</si>
  <si>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</si>
  <si>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</si>
  <si>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</si>
  <si>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</si>
  <si>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</si>
  <si>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</si>
  <si>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</si>
  <si>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</si>
  <si>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</si>
  <si>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</si>
  <si>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</si>
  <si>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</si>
  <si>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</si>
  <si>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</si>
  <si>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</si>
  <si>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</si>
  <si>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</si>
  <si>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</si>
  <si>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</si>
  <si>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</si>
  <si>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</si>
  <si>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</si>
  <si>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</si>
  <si>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</si>
  <si>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</si>
  <si>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</si>
  <si>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</si>
  <si>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</si>
  <si>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</si>
  <si>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</si>
  <si>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</si>
  <si>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</si>
  <si>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</si>
  <si>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</si>
  <si>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</si>
  <si>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</si>
  <si>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</si>
  <si>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</si>
  <si>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</si>
  <si>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</si>
  <si>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</si>
  <si>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</si>
  <si>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</si>
  <si>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</si>
  <si>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</si>
  <si>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</si>
  <si>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</si>
  <si>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</si>
  <si>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</si>
  <si>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</si>
  <si>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</si>
  <si>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</si>
  <si>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</si>
  <si>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</si>
  <si>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</si>
  <si>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</si>
  <si>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</si>
  <si>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</si>
  <si>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</si>
  <si>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</si>
  <si>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</si>
  <si>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</si>
  <si>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</si>
  <si>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</si>
  <si>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</si>
  <si>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</si>
  <si>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</si>
  <si>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</si>
  <si>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</si>
  <si>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</si>
  <si>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</si>
  <si>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</si>
  <si>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</si>
  <si>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</si>
  <si>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</si>
  <si>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</si>
  <si>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</si>
  <si>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</si>
  <si>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</si>
  <si>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</si>
  <si>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</si>
  <si>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</si>
  <si>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</si>
  <si>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</si>
  <si>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</si>
  <si>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</si>
  <si>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</si>
  <si>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</si>
  <si>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</si>
  <si>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</si>
  <si>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</si>
  <si>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</si>
  <si>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</si>
  <si>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</si>
  <si>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</si>
  <si>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</si>
  <si>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</si>
  <si>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</si>
  <si>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</si>
  <si>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</si>
  <si>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</si>
  <si>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</si>
  <si>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</si>
  <si>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</si>
  <si>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</si>
  <si>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</si>
  <si>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</si>
  <si>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</si>
  <si>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</si>
  <si>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</si>
  <si>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</si>
  <si>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</si>
  <si>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</si>
  <si>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</si>
  <si>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</si>
  <si>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</si>
  <si>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</si>
  <si>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</si>
  <si>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</si>
  <si>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</si>
  <si>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</si>
  <si>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</si>
  <si>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</si>
  <si>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</si>
  <si>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</si>
  <si>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</si>
  <si>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</si>
  <si>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</si>
  <si>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</si>
  <si>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</si>
  <si>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</si>
  <si>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</si>
  <si>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</si>
  <si>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</si>
  <si>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</si>
  <si>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</si>
  <si>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</si>
  <si>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</si>
  <si>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</si>
  <si>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</si>
  <si>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</si>
  <si>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</si>
  <si>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</si>
  <si>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</si>
  <si>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</si>
  <si>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</si>
  <si>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</si>
  <si>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</si>
  <si>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</si>
  <si>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</si>
  <si>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</si>
  <si>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</si>
  <si>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</si>
  <si>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</si>
  <si>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</si>
  <si>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</si>
  <si>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</si>
  <si>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</si>
  <si>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</si>
  <si>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</si>
  <si>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</si>
  <si>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</si>
  <si>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</si>
  <si>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</si>
  <si>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</si>
  <si>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</si>
  <si>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</si>
  <si>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</si>
  <si>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</si>
  <si>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</si>
  <si>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</si>
  <si>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</si>
  <si>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</si>
  <si>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</si>
  <si>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</si>
  <si>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</si>
  <si>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</si>
  <si>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</si>
  <si>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</si>
  <si>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</si>
  <si>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</si>
  <si>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</si>
  <si>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</si>
  <si>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</si>
  <si>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</si>
  <si>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</si>
  <si>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</si>
  <si>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</si>
  <si>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</si>
  <si>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</si>
  <si>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</si>
  <si>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</si>
  <si>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</si>
  <si>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</si>
  <si>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</si>
  <si>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</si>
  <si>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</si>
  <si>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</si>
  <si>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</si>
  <si>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</si>
  <si>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</si>
  <si>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</si>
  <si>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</si>
  <si>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</si>
  <si>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</si>
  <si>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</si>
  <si>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</si>
  <si>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</si>
  <si>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</si>
  <si>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</si>
  <si>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</si>
  <si>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</si>
  <si>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</si>
  <si>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</si>
  <si>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</si>
  <si>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</si>
  <si>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</si>
  <si>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</si>
  <si>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</si>
  <si>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</si>
  <si>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</si>
  <si>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</si>
  <si>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</si>
  <si>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</si>
  <si>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</si>
  <si>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</si>
  <si>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</si>
  <si>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</si>
  <si>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</si>
  <si>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</si>
  <si>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</si>
  <si>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</si>
  <si>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</si>
  <si>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</si>
  <si>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</si>
  <si>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</si>
  <si>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</si>
  <si>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</si>
  <si>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</si>
  <si>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</si>
  <si>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</si>
  <si>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</si>
  <si>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</si>
  <si>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</si>
  <si>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</si>
  <si>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</si>
  <si>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</si>
  <si>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</si>
  <si>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</si>
  <si>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</si>
  <si>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</si>
  <si>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</si>
  <si>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</si>
  <si>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</si>
  <si>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</si>
  <si>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</si>
  <si>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</si>
  <si>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</si>
  <si>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</si>
  <si>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</si>
  <si>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</si>
  <si>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</si>
  <si>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</si>
  <si>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</si>
  <si>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</si>
  <si>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</si>
  <si>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</si>
  <si>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</si>
  <si>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</si>
  <si>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</si>
  <si>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</si>
  <si>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</si>
  <si>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</si>
  <si>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</si>
  <si>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</si>
  <si>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</si>
  <si>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</si>
  <si>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</si>
  <si>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</si>
  <si>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</si>
  <si>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</si>
  <si>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</si>
  <si>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</si>
  <si>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</si>
  <si>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</si>
  <si>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</si>
  <si>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</si>
  <si>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</si>
  <si>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</si>
  <si>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</si>
  <si>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</si>
  <si>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</si>
  <si>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</si>
  <si>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</si>
  <si>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</si>
  <si>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</si>
  <si>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</si>
  <si>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</si>
  <si>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</si>
  <si>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</si>
  <si>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</si>
  <si>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</si>
  <si>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</si>
  <si>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</si>
  <si>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</si>
  <si>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</si>
  <si>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</si>
  <si>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</si>
  <si>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</si>
  <si>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</si>
  <si>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</si>
  <si>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</si>
  <si>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</si>
  <si>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</si>
  <si>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</si>
  <si>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</si>
  <si>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</si>
  <si>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</si>
  <si>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</si>
  <si>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</si>
  <si>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</si>
  <si>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</si>
  <si>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</si>
  <si>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</si>
  <si>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</si>
  <si>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</si>
  <si>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</si>
  <si>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</si>
  <si>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</si>
  <si>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</si>
  <si>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</si>
  <si>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</si>
  <si>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</si>
  <si>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</si>
  <si>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</si>
  <si>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</si>
  <si>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</si>
  <si>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</si>
  <si>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</si>
  <si>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</si>
  <si>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</si>
  <si>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</si>
  <si>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</si>
  <si>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</si>
  <si>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</si>
  <si>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</si>
  <si>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</si>
  <si>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</si>
  <si>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</si>
  <si>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</si>
  <si>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</si>
  <si>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</si>
  <si>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</si>
  <si>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</si>
  <si>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</si>
  <si>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</si>
  <si>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</si>
  <si>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</si>
  <si>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</si>
  <si>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</si>
  <si>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</si>
  <si>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</si>
  <si>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</si>
  <si>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</si>
  <si>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</si>
  <si>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</si>
  <si>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</si>
  <si>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</si>
  <si>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</si>
  <si>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</si>
  <si>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</si>
  <si>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</si>
  <si>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</si>
  <si>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</si>
  <si>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</si>
  <si>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</si>
  <si>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</si>
  <si>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</si>
  <si>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</si>
  <si>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</si>
  <si>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</si>
  <si>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</si>
  <si>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</si>
  <si>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</si>
  <si>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</si>
  <si>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</si>
  <si>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</si>
  <si>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</si>
  <si>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</si>
  <si>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</si>
  <si>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</si>
  <si>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</si>
  <si>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</si>
  <si>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</si>
  <si>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</si>
  <si>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</si>
  <si>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</si>
  <si>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</si>
  <si>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</si>
  <si>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</si>
  <si>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</si>
  <si>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</si>
  <si>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</si>
  <si>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</si>
  <si>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</si>
  <si>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</si>
  <si>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</si>
  <si>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</si>
  <si>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</si>
  <si>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</si>
  <si>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</si>
  <si>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</si>
  <si>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</si>
  <si>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</si>
  <si>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</si>
  <si>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</si>
  <si>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</si>
  <si>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</si>
  <si>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</si>
  <si>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</si>
  <si>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</si>
  <si>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</si>
  <si>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</si>
  <si>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</si>
  <si>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</si>
  <si>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</si>
  <si>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</si>
  <si>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</si>
  <si>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</si>
  <si>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</si>
  <si>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</si>
  <si>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</si>
  <si>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</si>
  <si>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</si>
  <si>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</si>
  <si>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</si>
  <si>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</si>
  <si>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</si>
  <si>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</si>
  <si>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</si>
  <si>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</si>
  <si>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</si>
  <si>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</si>
  <si>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</si>
  <si>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</si>
  <si>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</si>
  <si>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</si>
  <si>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</si>
  <si>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</si>
  <si>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</si>
  <si>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</si>
  <si>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</si>
  <si>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</si>
  <si>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</si>
  <si>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</si>
  <si>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</si>
  <si>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</si>
  <si>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</si>
  <si>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</si>
  <si>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</si>
  <si>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</si>
  <si>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</si>
  <si>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</si>
  <si>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</si>
  <si>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</si>
  <si>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</si>
  <si>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</si>
  <si>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</si>
  <si>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</si>
  <si>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</si>
  <si>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</si>
  <si>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</si>
  <si>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</si>
  <si>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</si>
  <si>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</si>
  <si>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</si>
  <si>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</si>
  <si>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</si>
  <si>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</si>
  <si>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</si>
  <si>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</si>
  <si>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</si>
  <si>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</si>
  <si>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</si>
  <si>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</si>
  <si>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</si>
  <si>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</si>
  <si>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</si>
  <si>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</si>
  <si>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</si>
  <si>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</si>
  <si>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</si>
  <si>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</si>
  <si>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</si>
  <si>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</si>
  <si>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</si>
  <si>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</si>
  <si>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</si>
  <si>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</si>
  <si>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</si>
  <si>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</si>
  <si>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</si>
  <si>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</si>
  <si>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</si>
  <si>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</si>
  <si>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</si>
  <si>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</si>
  <si>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</si>
  <si>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</si>
  <si>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</si>
  <si>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</si>
  <si>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</si>
  <si>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</si>
  <si>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</si>
  <si>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</si>
  <si>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</si>
  <si>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</si>
  <si>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</si>
  <si>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</si>
  <si>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</si>
  <si>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</si>
  <si>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</si>
  <si>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</si>
  <si>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</si>
  <si>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</si>
  <si>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</si>
  <si>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</si>
  <si>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</si>
  <si>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</si>
  <si>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</si>
  <si>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</si>
  <si>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</si>
  <si>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</si>
  <si>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</si>
  <si>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</si>
  <si>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</si>
  <si>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</si>
  <si>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</si>
  <si>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</si>
  <si>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</si>
  <si>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</si>
  <si>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</si>
  <si>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</si>
  <si>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</si>
  <si>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</si>
  <si>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</si>
  <si>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</si>
  <si>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</si>
  <si>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</si>
  <si>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</si>
  <si>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</si>
  <si>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</si>
  <si>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</si>
  <si>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</si>
  <si>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</si>
  <si>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</si>
  <si>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</si>
  <si>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</si>
  <si>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</si>
  <si>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</si>
  <si>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</si>
  <si>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</si>
  <si>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</si>
  <si>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</si>
  <si>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</si>
  <si>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</si>
  <si>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</si>
  <si>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</si>
  <si>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</si>
  <si>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</si>
  <si>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</si>
  <si>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</si>
  <si>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</si>
  <si>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</si>
  <si>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</si>
  <si>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</si>
  <si>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</si>
  <si>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</si>
  <si>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</si>
  <si>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</si>
  <si>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</si>
  <si>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</si>
  <si>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</si>
  <si>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</si>
  <si>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</si>
  <si>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</si>
  <si>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</si>
  <si>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</si>
  <si>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</si>
  <si>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</si>
  <si>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</si>
  <si>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</si>
  <si>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</si>
  <si>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</si>
  <si>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</si>
  <si>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</si>
  <si>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</si>
  <si>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</si>
  <si>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</si>
  <si>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</si>
  <si>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</si>
  <si>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</si>
  <si>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</si>
  <si>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</si>
  <si>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</si>
  <si>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</si>
  <si>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</si>
  <si>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</si>
  <si>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</si>
  <si>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</si>
  <si>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</si>
  <si>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</si>
  <si>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</si>
  <si>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</si>
  <si>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</si>
  <si>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</si>
  <si>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</si>
  <si>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</si>
  <si>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</si>
  <si>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</si>
  <si>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</si>
  <si>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</si>
  <si>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</si>
  <si>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</si>
  <si>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</si>
  <si>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</si>
  <si>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</si>
  <si>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</si>
  <si>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</si>
  <si>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</si>
  <si>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</si>
  <si>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</si>
  <si>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</si>
  <si>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</si>
  <si>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</si>
  <si>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</si>
  <si>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</si>
  <si>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</si>
  <si>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</si>
  <si>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</si>
  <si>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</si>
  <si>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</si>
  <si>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</si>
  <si>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</si>
  <si>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</si>
  <si>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</si>
  <si>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</si>
  <si>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</si>
  <si>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</si>
  <si>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</si>
  <si>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</si>
  <si>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</si>
  <si>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</si>
  <si>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</si>
  <si>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</si>
  <si>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</si>
  <si>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</si>
  <si>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</si>
  <si>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</si>
  <si>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</si>
  <si>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</si>
  <si>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</si>
  <si>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</si>
  <si>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</si>
  <si>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</si>
  <si>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</si>
  <si>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</si>
  <si>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</si>
  <si>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</si>
  <si>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</si>
  <si>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</si>
  <si>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</si>
  <si>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</si>
  <si>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</si>
  <si>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</si>
  <si>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</si>
  <si>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</si>
  <si>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</si>
  <si>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</si>
  <si>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</si>
  <si>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</si>
  <si>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</si>
  <si>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</si>
  <si>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</si>
  <si>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</si>
  <si>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</si>
  <si>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</si>
  <si>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</si>
  <si>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</si>
  <si>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</si>
  <si>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</si>
  <si>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</si>
  <si>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</si>
  <si>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</si>
  <si>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</si>
  <si>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</si>
  <si>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</si>
  <si>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</si>
  <si>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</si>
  <si>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</si>
  <si>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</si>
  <si>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</si>
  <si>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</si>
  <si>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</si>
  <si>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</si>
  <si>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</si>
  <si>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</si>
  <si>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</si>
  <si>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</si>
  <si>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</si>
  <si>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</si>
  <si>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</si>
  <si>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</si>
  <si>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</si>
  <si>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</si>
  <si>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</si>
  <si>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</si>
  <si>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</si>
  <si>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</si>
  <si>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</si>
  <si>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</si>
  <si>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</si>
  <si>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</si>
  <si>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</si>
  <si>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</si>
  <si>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</si>
  <si>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</si>
  <si>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</si>
  <si>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</si>
  <si>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</si>
  <si>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</si>
  <si>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</si>
  <si>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</si>
  <si>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</si>
  <si>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</si>
  <si>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</si>
  <si>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</si>
  <si>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</si>
  <si>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</si>
  <si>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</si>
  <si>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</si>
  <si>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</si>
  <si>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</si>
  <si>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</si>
  <si>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</si>
  <si>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</si>
  <si>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</si>
  <si>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</si>
  <si>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</si>
  <si>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</si>
  <si>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</si>
  <si>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</si>
  <si>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</si>
  <si>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</si>
  <si>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</si>
  <si>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</si>
  <si>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</si>
  <si>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</si>
  <si>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</si>
  <si>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</si>
  <si>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</si>
  <si>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</si>
  <si>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</si>
  <si>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</si>
  <si>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</si>
  <si>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</si>
  <si>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</si>
  <si>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</si>
  <si>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</si>
  <si>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</si>
  <si>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</si>
  <si>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</si>
  <si>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</si>
  <si>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</si>
  <si>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</si>
  <si>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</si>
  <si>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</si>
  <si>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</si>
  <si>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</si>
  <si>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</si>
  <si>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</si>
  <si>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</si>
  <si>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</si>
  <si>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</si>
  <si>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</si>
  <si>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</si>
  <si>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</si>
  <si>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</si>
  <si>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</si>
  <si>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</si>
  <si>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</si>
  <si>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</si>
  <si>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</si>
  <si>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</si>
  <si>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</si>
  <si>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</si>
  <si>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</si>
  <si>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</si>
  <si>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</si>
  <si>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</si>
  <si>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</si>
  <si>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</si>
  <si>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</si>
  <si>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</si>
  <si>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</si>
  <si>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</si>
  <si>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</si>
  <si>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</si>
  <si>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</si>
  <si>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</si>
  <si>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</si>
  <si>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</si>
  <si>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</si>
  <si>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</si>
  <si>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</si>
  <si>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</si>
  <si>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</si>
  <si>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</si>
  <si>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</si>
  <si>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</si>
  <si>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</si>
  <si>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</si>
  <si>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</si>
  <si>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</si>
  <si>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</si>
  <si>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</si>
  <si>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</si>
  <si>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</si>
  <si>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</si>
  <si>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</si>
  <si>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</si>
  <si>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</si>
  <si>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</si>
  <si>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</si>
  <si>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</si>
  <si>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</si>
  <si>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</si>
  <si>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</si>
  <si>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</si>
  <si>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</si>
  <si>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</si>
  <si>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</si>
  <si>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</si>
  <si>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</si>
  <si>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</si>
  <si>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</si>
  <si>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</si>
  <si>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</si>
  <si>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</si>
  <si>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</si>
  <si>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</si>
  <si>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</si>
  <si>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</si>
  <si>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</si>
  <si>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</si>
  <si>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</si>
  <si>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</si>
  <si>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</si>
  <si>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</si>
  <si>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</si>
  <si>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</si>
  <si>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</si>
  <si>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</si>
  <si>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</si>
  <si>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</si>
  <si>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</si>
  <si>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</si>
  <si>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</si>
  <si>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</si>
  <si>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</si>
  <si>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</si>
  <si>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</si>
  <si>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</si>
  <si>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</si>
  <si>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</si>
  <si>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</si>
  <si>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</si>
  <si>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</si>
  <si>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</si>
  <si>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</si>
  <si>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</si>
  <si>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</si>
  <si>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</si>
  <si>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</si>
  <si>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</si>
  <si>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</si>
  <si>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</si>
  <si>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</si>
  <si>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</si>
  <si>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</si>
  <si>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</si>
  <si>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</si>
  <si>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</si>
  <si>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</si>
  <si>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</si>
  <si>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</si>
  <si>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</si>
  <si>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</si>
  <si>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</si>
  <si>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</si>
  <si>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</si>
  <si>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</si>
  <si>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</si>
  <si>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</si>
  <si>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</si>
  <si>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</si>
  <si>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</si>
  <si>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</si>
  <si>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</si>
  <si>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</si>
  <si>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</si>
  <si>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</si>
  <si>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</si>
  <si>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</si>
  <si>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</si>
  <si>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</si>
  <si>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</si>
  <si>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</si>
  <si>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</si>
  <si>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</si>
  <si>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</si>
  <si>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</si>
  <si>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</si>
  <si>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</si>
  <si>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</si>
  <si>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</si>
  <si>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</si>
  <si>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</si>
  <si>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</si>
  <si>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</si>
  <si>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</si>
  <si>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</si>
  <si>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</si>
  <si>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</si>
  <si>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</si>
  <si>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</si>
  <si>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</si>
  <si>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</si>
  <si>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</si>
  <si>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</si>
  <si>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</si>
  <si>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</si>
  <si>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</si>
  <si>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</si>
  <si>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</si>
  <si>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</si>
  <si>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</si>
  <si>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</si>
  <si>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</si>
  <si>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</si>
  <si>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</si>
  <si>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</si>
  <si>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</si>
  <si>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</si>
  <si>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</si>
  <si>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</si>
  <si>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</si>
  <si>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</si>
  <si>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</si>
  <si>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</si>
  <si>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</si>
  <si>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</si>
  <si>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</si>
  <si>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</si>
  <si>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</si>
  <si>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</si>
  <si>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</si>
  <si>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</si>
  <si>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</si>
  <si>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</si>
  <si>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</si>
  <si>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</si>
  <si>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</si>
  <si>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</si>
  <si>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</si>
  <si>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</si>
  <si>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</si>
  <si>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</si>
  <si>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</si>
  <si>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</si>
  <si>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</si>
  <si>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</si>
  <si>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</si>
  <si>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</si>
  <si>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</si>
  <si>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</si>
  <si>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</si>
  <si>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</si>
  <si>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</si>
  <si>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</si>
  <si>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</si>
  <si>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</si>
  <si>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</si>
  <si>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</si>
  <si>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</si>
  <si>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</si>
  <si>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</si>
  <si>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</si>
  <si>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</si>
  <si>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</si>
  <si>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</si>
  <si>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</si>
  <si>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</si>
  <si>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</si>
  <si>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</si>
  <si>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</si>
  <si>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</si>
  <si>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</si>
  <si>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</si>
  <si>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</si>
  <si>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</si>
  <si>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</si>
  <si>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</si>
  <si>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</si>
  <si>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</si>
  <si>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</si>
  <si>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</si>
  <si>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</si>
  <si>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</si>
  <si>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</si>
  <si>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</si>
  <si>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</si>
  <si>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</si>
  <si>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</si>
  <si>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</si>
  <si>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</si>
  <si>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</si>
  <si>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</si>
  <si>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</si>
  <si>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</si>
  <si>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</si>
  <si>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</si>
  <si>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</si>
  <si>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</si>
  <si>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</si>
  <si>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</si>
  <si>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</si>
  <si>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</si>
  <si>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</si>
  <si>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</si>
  <si>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</si>
  <si>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</si>
  <si>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</si>
  <si>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</si>
  <si>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</si>
  <si>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</si>
  <si>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</si>
  <si>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</si>
  <si>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</si>
  <si>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</si>
  <si>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</si>
  <si>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</si>
  <si>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</si>
  <si>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</si>
  <si>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</si>
  <si>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</si>
  <si>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</si>
  <si>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</si>
  <si>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</si>
  <si>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</si>
  <si>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</si>
  <si>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</si>
  <si>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</si>
  <si>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</si>
  <si>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</si>
  <si>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</si>
  <si>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</si>
  <si>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</si>
  <si>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</si>
  <si>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</si>
  <si>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</si>
  <si>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</si>
  <si>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</si>
  <si>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</si>
  <si>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</si>
  <si>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</si>
  <si>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</si>
  <si>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</si>
  <si>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</si>
  <si>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</si>
  <si>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</si>
  <si>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</si>
  <si>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</si>
  <si>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</si>
  <si>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</si>
  <si>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</si>
  <si>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</si>
  <si>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</si>
  <si>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</si>
  <si>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</si>
  <si>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</si>
  <si>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</si>
  <si>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</si>
  <si>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</si>
  <si>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</si>
  <si>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</si>
  <si>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</si>
  <si>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</si>
  <si>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</si>
  <si>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</si>
  <si>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</si>
  <si>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</si>
  <si>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</si>
  <si>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</si>
  <si>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</si>
  <si>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</si>
  <si>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</si>
  <si>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</si>
  <si>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</si>
  <si>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</si>
  <si>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</si>
  <si>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</si>
  <si>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</si>
  <si>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</si>
  <si>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</si>
  <si>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</si>
  <si>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</si>
  <si>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</si>
  <si>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</si>
  <si>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</si>
  <si>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</si>
  <si>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</si>
  <si>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</si>
  <si>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</si>
  <si>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</si>
  <si>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</si>
  <si>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</si>
  <si>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</si>
  <si>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</si>
  <si>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</si>
  <si>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</si>
  <si>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</si>
  <si>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</si>
  <si>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</si>
  <si>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</si>
  <si>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</si>
  <si>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</si>
  <si>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</si>
  <si>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</si>
  <si>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</si>
  <si>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</si>
  <si>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</si>
  <si>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</si>
  <si>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</si>
  <si>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</si>
  <si>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</si>
  <si>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</si>
  <si>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</si>
  <si>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</si>
  <si>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</si>
  <si>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</si>
  <si>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</si>
  <si>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</si>
  <si>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</si>
  <si>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</si>
  <si>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</si>
  <si>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</si>
  <si>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</si>
  <si>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</si>
  <si>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</si>
  <si>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</si>
  <si>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</si>
  <si>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</si>
  <si>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</si>
  <si>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</si>
  <si>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</si>
  <si>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</si>
  <si>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</si>
  <si>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</si>
  <si>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</si>
  <si>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</si>
  <si>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</si>
  <si>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</si>
  <si>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</si>
  <si>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</si>
  <si>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</si>
  <si>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</si>
  <si>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</si>
  <si>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</si>
  <si>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</si>
  <si>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</si>
  <si>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</si>
  <si>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</si>
  <si>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</si>
  <si>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</si>
  <si>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</si>
  <si>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</si>
  <si>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</si>
  <si>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</si>
  <si>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</si>
  <si>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</si>
  <si>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</si>
  <si>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</si>
  <si>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</si>
  <si>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</si>
  <si>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</si>
  <si>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</si>
  <si>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</si>
  <si>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</si>
  <si>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</si>
  <si>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</si>
  <si>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</si>
  <si>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</si>
  <si>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</si>
  <si>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</si>
  <si>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</si>
  <si>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</si>
  <si>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</si>
  <si>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</si>
  <si>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</si>
  <si>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</si>
  <si>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</si>
  <si>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</si>
  <si>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</si>
  <si>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</si>
  <si>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</si>
  <si>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</si>
  <si>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</si>
  <si>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</si>
  <si>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</si>
  <si>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</si>
  <si>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</si>
  <si>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</si>
  <si>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</si>
  <si>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</si>
  <si>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</si>
  <si>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</si>
  <si>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</si>
  <si>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</si>
  <si>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</si>
  <si>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</si>
  <si>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</si>
  <si>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</si>
  <si>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</si>
  <si>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</si>
  <si>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</si>
  <si>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</si>
  <si>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</si>
  <si>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</si>
  <si>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</si>
  <si>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</si>
  <si>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</si>
  <si>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</si>
  <si>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</si>
  <si>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</si>
  <si>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</si>
  <si>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</si>
  <si>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</si>
  <si>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</si>
  <si>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</si>
  <si>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</si>
  <si>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</si>
  <si>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</si>
  <si>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</si>
  <si>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</si>
  <si>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</si>
  <si>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</si>
  <si>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</si>
  <si>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</si>
  <si>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</si>
  <si>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</si>
  <si>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</si>
  <si>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</si>
  <si>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</si>
  <si>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</si>
  <si>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</si>
  <si>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</si>
  <si>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</si>
  <si>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</si>
  <si>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</si>
  <si>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</si>
  <si>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</si>
  <si>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</si>
  <si>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</si>
  <si>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</si>
  <si>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</si>
  <si>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</si>
  <si>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</si>
  <si>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</si>
  <si>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</si>
  <si>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</si>
  <si>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</si>
  <si>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</si>
  <si>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</si>
  <si>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</si>
  <si>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</si>
  <si>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</si>
  <si>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</si>
  <si>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</si>
  <si>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</si>
  <si>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</si>
  <si>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</si>
  <si>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</si>
  <si>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</si>
  <si>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</si>
  <si>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</si>
  <si>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</si>
  <si>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</si>
  <si>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</si>
  <si>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</si>
  <si>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</si>
  <si>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</si>
  <si>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</si>
  <si>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</si>
  <si>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</si>
  <si>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</si>
  <si>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</si>
  <si>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</si>
  <si>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</si>
  <si>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</si>
  <si>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</si>
  <si>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</si>
  <si>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</si>
  <si>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</si>
  <si>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</si>
  <si>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</si>
  <si>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</si>
  <si>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</si>
  <si>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</si>
  <si>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</si>
  <si>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</si>
  <si>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</si>
  <si>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</si>
  <si>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</si>
  <si>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</si>
  <si>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</si>
  <si>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</si>
  <si>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</si>
  <si>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</si>
  <si>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</si>
  <si>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</si>
  <si>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</si>
  <si>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</si>
  <si>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</si>
  <si>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</si>
  <si>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</si>
  <si>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</si>
  <si>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</si>
  <si>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</si>
  <si>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</si>
  <si>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</si>
  <si>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</si>
  <si>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</si>
  <si>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</si>
  <si>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</si>
  <si>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</si>
  <si>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</si>
  <si>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</si>
  <si>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</si>
  <si>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</si>
  <si>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</si>
  <si>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</si>
  <si>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</si>
  <si>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</si>
  <si>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</si>
  <si>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</si>
  <si>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</si>
  <si>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</si>
  <si>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</si>
  <si>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</si>
  <si>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</si>
  <si>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</si>
  <si>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</si>
  <si>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</si>
  <si>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</si>
  <si>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</si>
  <si>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</si>
  <si>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</si>
  <si>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</si>
  <si>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</si>
  <si>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</si>
  <si>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</si>
  <si>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</si>
  <si>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</si>
  <si>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</si>
  <si>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</si>
  <si>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</si>
  <si>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</si>
  <si>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</si>
  <si>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</si>
  <si>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</si>
  <si>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</si>
  <si>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</si>
  <si>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</si>
  <si>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</si>
  <si>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</si>
  <si>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</si>
  <si>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</si>
  <si>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</si>
  <si>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</si>
  <si>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</si>
  <si>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</si>
  <si>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</si>
  <si>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</si>
  <si>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</si>
  <si>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</si>
  <si>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</si>
  <si>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</si>
  <si>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</si>
  <si>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</si>
  <si>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</si>
  <si>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</si>
  <si>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</si>
  <si>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</si>
  <si>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</si>
  <si>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</si>
  <si>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</si>
  <si>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</si>
  <si>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</si>
  <si>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</si>
  <si>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</si>
  <si>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</si>
  <si>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</si>
  <si>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</si>
  <si>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</si>
  <si>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</si>
  <si>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</si>
  <si>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</si>
  <si>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</si>
  <si>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</si>
  <si>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</si>
  <si>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</si>
  <si>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</si>
  <si>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</si>
  <si>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</si>
  <si>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</si>
  <si>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</si>
  <si>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</si>
  <si>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</si>
  <si>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</si>
  <si>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</si>
  <si>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</si>
  <si>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</si>
  <si>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</si>
  <si>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</si>
  <si>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</si>
  <si>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</si>
  <si>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</si>
  <si>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</si>
  <si>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</si>
  <si>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</si>
  <si>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</si>
  <si>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</si>
  <si>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</si>
  <si>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</si>
  <si>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</si>
  <si>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</si>
  <si>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</si>
  <si>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</si>
  <si>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</si>
  <si>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</si>
  <si>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</si>
  <si>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</si>
  <si>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</si>
  <si>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</si>
  <si>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</si>
  <si>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</si>
  <si>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</si>
  <si>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</si>
  <si>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</si>
  <si>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</si>
  <si>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</si>
  <si>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</si>
  <si>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</si>
  <si>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</si>
  <si>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</si>
  <si>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</si>
  <si>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</si>
  <si>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</si>
  <si>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</si>
  <si>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</si>
  <si>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</si>
  <si>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</si>
  <si>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</si>
  <si>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</si>
  <si>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</si>
  <si>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</si>
  <si>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</si>
  <si>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</si>
  <si>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</si>
  <si>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</si>
  <si>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</si>
  <si>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</si>
  <si>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</si>
  <si>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</si>
  <si>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</si>
  <si>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</si>
  <si>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</si>
  <si>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</si>
  <si>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</si>
  <si>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</si>
  <si>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</si>
  <si>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</si>
  <si>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</si>
  <si>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</si>
  <si>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</si>
  <si>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</si>
  <si>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</si>
  <si>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</si>
  <si>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</si>
  <si>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</si>
  <si>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</si>
  <si>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</si>
  <si>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</si>
  <si>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</si>
  <si>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</si>
  <si>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</si>
  <si>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</si>
  <si>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</si>
  <si>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</si>
  <si>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</si>
  <si>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</si>
  <si>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</si>
  <si>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</si>
  <si>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</si>
  <si>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</si>
  <si>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</si>
  <si>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</si>
  <si>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</si>
  <si>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</si>
  <si>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</si>
  <si>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</si>
  <si>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</si>
  <si>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</si>
  <si>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</si>
  <si>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</si>
  <si>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</si>
  <si>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</si>
  <si>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</si>
  <si>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</si>
  <si>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</si>
  <si>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</si>
  <si>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</si>
  <si>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</si>
  <si>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</si>
  <si>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</si>
  <si>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</si>
  <si>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</si>
  <si>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</si>
  <si>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</si>
  <si>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</si>
  <si>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</si>
  <si>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</si>
  <si>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</si>
  <si>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</si>
  <si>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</si>
  <si>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</si>
  <si>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</si>
  <si>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</si>
  <si>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</si>
  <si>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</si>
  <si>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</si>
  <si>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</si>
  <si>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</si>
  <si>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</si>
  <si>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</si>
  <si>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</si>
  <si>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</si>
  <si>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</si>
  <si>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</si>
  <si>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</si>
  <si>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</si>
  <si>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</si>
  <si>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</si>
  <si>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</si>
  <si>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</si>
  <si>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</si>
  <si>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</si>
  <si>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</si>
  <si>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</si>
  <si>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</si>
  <si>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</si>
  <si>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</si>
  <si>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</si>
  <si>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</si>
  <si>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</si>
  <si>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</si>
  <si>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</si>
  <si>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</si>
  <si>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</si>
  <si>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</si>
  <si>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</si>
  <si>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</si>
  <si>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</si>
  <si>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</si>
  <si>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</si>
  <si>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</si>
  <si>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</si>
  <si>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</si>
  <si>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</si>
  <si>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</si>
  <si>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</si>
  <si>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</si>
  <si>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</si>
  <si>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</si>
  <si>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</si>
  <si>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</si>
  <si>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</si>
  <si>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</si>
  <si>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</si>
  <si>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</si>
  <si>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</si>
  <si>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</si>
  <si>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</si>
  <si>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</si>
  <si>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</si>
  <si>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</si>
  <si>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</si>
  <si>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</si>
  <si>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</si>
  <si>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</si>
  <si>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</si>
  <si>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</si>
  <si>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</si>
  <si>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</si>
  <si>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</si>
  <si>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</si>
  <si>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</si>
  <si>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</si>
  <si>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</si>
  <si>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</si>
  <si>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</si>
  <si>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</si>
  <si>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</si>
  <si>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</si>
  <si>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</si>
  <si>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</si>
  <si>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</si>
  <si>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</si>
  <si>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</si>
  <si>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</si>
  <si>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</si>
  <si>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</si>
  <si>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</si>
  <si>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</si>
  <si>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</si>
  <si>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</si>
  <si>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</si>
  <si>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</si>
  <si>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</si>
  <si>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</si>
  <si>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</si>
  <si>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</si>
  <si>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</si>
  <si>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</si>
  <si>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</si>
  <si>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</si>
  <si>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</si>
  <si>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</si>
  <si>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</si>
  <si>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</si>
  <si>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</si>
  <si>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</si>
  <si>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</si>
  <si>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</si>
  <si>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</si>
  <si>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</si>
  <si>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</si>
  <si>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</si>
  <si>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</si>
  <si>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</si>
  <si>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</si>
  <si>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</si>
  <si>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</si>
  <si>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</si>
  <si>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</si>
  <si>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</si>
  <si>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</si>
  <si>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</si>
  <si>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</si>
  <si>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</si>
  <si>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</si>
  <si>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</si>
  <si>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</si>
  <si>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</si>
  <si>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</si>
  <si>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</si>
  <si>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</si>
  <si>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</si>
  <si>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</si>
  <si>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</si>
  <si>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</si>
  <si>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</si>
  <si>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</si>
  <si>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</si>
  <si>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</si>
  <si>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</si>
  <si>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</si>
  <si>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</si>
  <si>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</si>
  <si>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</si>
  <si>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</si>
  <si>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</si>
  <si>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</si>
  <si>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</si>
  <si>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</si>
  <si>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</si>
  <si>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</si>
  <si>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</si>
  <si>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</si>
  <si>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</si>
  <si>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</si>
  <si>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</si>
  <si>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</si>
  <si>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</si>
  <si>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</si>
  <si>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</si>
  <si>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</si>
  <si>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</si>
  <si>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</si>
  <si>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</si>
  <si>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</si>
  <si>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</si>
  <si>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</si>
  <si>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</si>
  <si>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</si>
  <si>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</si>
  <si>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</si>
  <si>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</si>
  <si>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</si>
  <si>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</si>
  <si>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</si>
  <si>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</si>
  <si>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</si>
  <si>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</si>
  <si>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</si>
  <si>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</si>
  <si>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</si>
  <si>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</si>
  <si>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</si>
  <si>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</si>
  <si>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</si>
  <si>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</si>
  <si>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</si>
  <si>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</si>
  <si>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</si>
  <si>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</si>
  <si>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</si>
  <si>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</si>
  <si>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</si>
  <si>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</si>
  <si>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</si>
  <si>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</si>
  <si>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</si>
  <si>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</si>
  <si>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</si>
  <si>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</si>
  <si>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</si>
  <si>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</si>
  <si>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</si>
  <si>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</si>
  <si>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</si>
  <si>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</si>
  <si>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</si>
  <si>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</si>
  <si>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</si>
  <si>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</si>
  <si>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</si>
  <si>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</si>
  <si>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</si>
  <si>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</si>
  <si>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</si>
  <si>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</si>
  <si>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</si>
  <si>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</si>
  <si>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</si>
  <si>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</si>
  <si>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</si>
  <si>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</si>
  <si>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</si>
  <si>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</si>
  <si>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</si>
  <si>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</si>
  <si>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</si>
  <si>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</si>
  <si>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</si>
  <si>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</si>
  <si>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</si>
  <si>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</si>
  <si>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</si>
  <si>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</si>
  <si>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</si>
  <si>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</si>
  <si>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</si>
  <si>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</si>
  <si>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</si>
  <si>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</si>
  <si>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</si>
  <si>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</si>
  <si>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</si>
  <si>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</si>
  <si>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</si>
  <si>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</si>
  <si>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</si>
  <si>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</si>
  <si>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</si>
  <si>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</si>
  <si>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</si>
  <si>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</si>
  <si>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</si>
  <si>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</si>
  <si>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</si>
  <si>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</si>
  <si>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</si>
  <si>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</si>
  <si>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</si>
  <si>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</si>
  <si>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</si>
  <si>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</si>
  <si>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</si>
  <si>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</si>
  <si>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</si>
  <si>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</si>
  <si>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</si>
  <si>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</si>
  <si>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</si>
  <si>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</si>
  <si>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</si>
  <si>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</si>
  <si>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</si>
  <si>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</si>
  <si>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</si>
  <si>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</si>
  <si>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</si>
  <si>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</si>
  <si>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</si>
  <si>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</si>
  <si>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</si>
  <si>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</si>
  <si>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</si>
  <si>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</si>
  <si>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</si>
  <si>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</si>
  <si>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</si>
  <si>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</si>
  <si>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</si>
  <si>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</si>
  <si>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</si>
  <si>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</si>
  <si>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</si>
  <si>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</si>
  <si>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</si>
  <si>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</si>
  <si>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</si>
  <si>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</si>
  <si>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</si>
  <si>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</si>
  <si>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</si>
  <si>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</si>
  <si>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</si>
  <si>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</si>
  <si>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</si>
  <si>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</si>
  <si>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</si>
  <si>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</si>
  <si>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</si>
  <si>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</si>
  <si>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</si>
  <si>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</si>
  <si>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</si>
  <si>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</si>
  <si>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</si>
  <si>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</si>
  <si>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</si>
  <si>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</si>
  <si>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</si>
  <si>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</si>
  <si>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</si>
  <si>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</si>
  <si>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</si>
  <si>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</si>
  <si>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</si>
  <si>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</si>
  <si>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</si>
  <si>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</si>
  <si>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</si>
  <si>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</si>
  <si>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</si>
  <si>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</si>
  <si>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</si>
  <si>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</si>
  <si>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</si>
  <si>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</si>
  <si>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</si>
  <si>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</si>
  <si>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</si>
  <si>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</si>
  <si>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</si>
  <si>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</si>
  <si>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</si>
  <si>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</si>
  <si>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</si>
  <si>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</si>
  <si>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</si>
  <si>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</si>
  <si>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</si>
  <si>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</si>
  <si>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</si>
  <si>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</si>
  <si>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</si>
  <si>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</si>
  <si>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</si>
  <si>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</si>
  <si>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</si>
  <si>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</si>
  <si>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</si>
  <si>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</si>
  <si>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</si>
  <si>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</si>
  <si>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</si>
  <si>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</si>
  <si>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</si>
  <si>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</si>
  <si>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</si>
  <si>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</si>
  <si>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</si>
  <si>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</si>
  <si>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</si>
  <si>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</si>
  <si>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</si>
  <si>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</si>
  <si>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</si>
  <si>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</si>
  <si>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</si>
  <si>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</si>
  <si>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</si>
  <si>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</si>
  <si>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</si>
  <si>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</si>
  <si>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</si>
  <si>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</si>
  <si>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</si>
  <si>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</si>
  <si>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</si>
  <si>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</si>
  <si>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</si>
  <si>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</si>
  <si>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</si>
  <si>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</si>
  <si>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</si>
  <si>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</si>
  <si>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</si>
  <si>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</si>
  <si>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</si>
  <si>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</si>
  <si>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</si>
  <si>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</si>
  <si>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</si>
  <si>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</si>
  <si>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</si>
  <si>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</si>
  <si>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</si>
  <si>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</si>
  <si>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</si>
  <si>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</si>
  <si>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</si>
  <si>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</si>
  <si>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</si>
  <si>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</si>
  <si>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</si>
  <si>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</si>
  <si>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</si>
  <si>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</si>
  <si>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</si>
  <si>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</si>
  <si>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</si>
  <si>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</si>
  <si>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</si>
  <si>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</si>
  <si>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</si>
  <si>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</si>
  <si>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</si>
  <si>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</si>
  <si>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</si>
  <si>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</si>
  <si>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</si>
  <si>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</si>
  <si>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</si>
  <si>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</si>
  <si>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</si>
  <si>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</si>
  <si>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</si>
  <si>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</si>
  <si>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</si>
  <si>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</si>
  <si>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</si>
  <si>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</si>
  <si>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</si>
  <si>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</si>
  <si>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</si>
  <si>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</si>
  <si>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</si>
  <si>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</si>
  <si>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</si>
  <si>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</si>
  <si>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</si>
  <si>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</si>
  <si>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</si>
  <si>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</si>
  <si>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</si>
  <si>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</si>
  <si>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</si>
  <si>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</si>
  <si>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</si>
  <si>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</si>
  <si>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</si>
  <si>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</si>
  <si>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</si>
  <si>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</si>
  <si>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</si>
  <si>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</si>
  <si>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</si>
  <si>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</si>
  <si>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</si>
  <si>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</si>
  <si>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</si>
  <si>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</si>
  <si>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</si>
  <si>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</si>
  <si>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</si>
  <si>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</si>
  <si>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</si>
  <si>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</si>
  <si>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</si>
  <si>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</si>
  <si>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</si>
  <si>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</si>
  <si>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</si>
  <si>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</si>
  <si>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</si>
  <si>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</si>
  <si>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</si>
  <si>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</si>
  <si>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</si>
  <si>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</si>
  <si>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</si>
  <si>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</si>
  <si>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</si>
  <si>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</si>
  <si>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</si>
  <si>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</si>
  <si>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</si>
  <si>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</si>
  <si>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</si>
  <si>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</si>
  <si>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</si>
  <si>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</si>
  <si>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</si>
  <si>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</si>
  <si>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</si>
  <si>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</si>
  <si>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</si>
  <si>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</si>
  <si>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</si>
  <si>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</si>
  <si>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</si>
  <si>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</si>
  <si>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</si>
  <si>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</si>
  <si>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</si>
  <si>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</si>
  <si>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</si>
  <si>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</si>
  <si>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</si>
  <si>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</si>
  <si>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</si>
  <si>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</si>
  <si>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</si>
  <si>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</si>
  <si>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</si>
  <si>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</si>
  <si>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</si>
  <si>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</si>
  <si>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</si>
  <si>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</si>
  <si>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</si>
  <si>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</si>
  <si>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</si>
  <si>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</si>
  <si>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</si>
  <si>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</si>
  <si>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</si>
  <si>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</si>
  <si>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</si>
  <si>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</si>
  <si>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</si>
  <si>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</si>
  <si>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</si>
  <si>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</si>
  <si>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</si>
  <si>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</si>
  <si>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</si>
  <si>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</si>
  <si>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</si>
  <si>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</si>
  <si>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</si>
  <si>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</si>
  <si>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</si>
  <si>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</si>
  <si>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</si>
  <si>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</si>
  <si>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</si>
  <si>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</si>
  <si>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</si>
  <si>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</si>
  <si>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</si>
  <si>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</si>
  <si>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</si>
  <si>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</si>
  <si>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</si>
  <si>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</si>
  <si>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</si>
  <si>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</si>
  <si>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</si>
  <si>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</si>
  <si>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</si>
  <si>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</si>
  <si>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</si>
  <si>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</si>
  <si>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</si>
  <si>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</si>
  <si>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</si>
  <si>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</si>
  <si>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</si>
  <si>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</si>
  <si>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</si>
  <si>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</si>
  <si>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</si>
  <si>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</si>
  <si>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</si>
  <si>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</si>
  <si>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</si>
  <si>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</si>
  <si>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</si>
  <si>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</si>
  <si>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</si>
  <si>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</si>
  <si>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</si>
  <si>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</si>
  <si>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</si>
  <si>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</si>
  <si>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</si>
  <si>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</si>
  <si>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</si>
  <si>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</si>
  <si>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</si>
  <si>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</si>
  <si>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</si>
  <si>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</si>
  <si>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</si>
  <si>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</si>
  <si>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</si>
  <si>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</si>
  <si>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</si>
  <si>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</si>
  <si>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</si>
  <si>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</si>
  <si>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</si>
  <si>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</si>
  <si>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</si>
  <si>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</si>
  <si>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</si>
  <si>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</si>
  <si>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</si>
  <si>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</si>
  <si>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</si>
  <si>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</si>
  <si>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</si>
  <si>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</si>
  <si>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</si>
  <si>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</si>
  <si>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</si>
  <si>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</si>
  <si>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</si>
  <si>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</si>
  <si>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</si>
  <si>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</si>
  <si>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</si>
  <si>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</si>
  <si>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</si>
  <si>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</si>
  <si>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</si>
  <si>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</si>
  <si>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</si>
  <si>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</si>
  <si>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</si>
  <si>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</si>
  <si>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</si>
  <si>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</si>
  <si>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</si>
  <si>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</si>
  <si>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</si>
  <si>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</si>
  <si>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</si>
  <si>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</si>
  <si>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</si>
  <si>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</si>
  <si>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</si>
  <si>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</si>
  <si>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</si>
  <si>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</si>
  <si>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</si>
  <si>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</si>
  <si>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</si>
  <si>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</si>
  <si>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</si>
  <si>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</si>
  <si>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</si>
  <si>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</si>
  <si>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</si>
  <si>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</si>
  <si>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</si>
  <si>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</si>
  <si>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</si>
  <si>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</si>
  <si>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</si>
  <si>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</si>
  <si>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</si>
  <si>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</si>
  <si>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</si>
  <si>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</si>
  <si>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</si>
  <si>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</si>
  <si>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</si>
  <si>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</si>
  <si>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</si>
  <si>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</si>
  <si>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</si>
  <si>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</si>
  <si>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</si>
  <si>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</si>
  <si>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</si>
  <si>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</si>
  <si>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</si>
  <si>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</si>
  <si>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</si>
  <si>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</si>
  <si>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</si>
  <si>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</si>
  <si>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</si>
  <si>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</si>
  <si>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</si>
  <si>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</si>
  <si>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</si>
  <si>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</si>
  <si>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</si>
  <si>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</si>
  <si>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</si>
  <si>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</si>
  <si>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</si>
  <si>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</si>
  <si>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</si>
  <si>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</si>
  <si>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</si>
  <si>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</si>
  <si>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</si>
  <si>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</si>
  <si>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</si>
  <si>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</si>
  <si>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</si>
  <si>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</si>
  <si>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</si>
  <si>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</si>
  <si>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</si>
  <si>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</si>
  <si>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</si>
  <si>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</si>
  <si>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</si>
  <si>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</si>
  <si>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</si>
  <si>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</si>
  <si>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</si>
  <si>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</si>
  <si>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</si>
  <si>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</si>
  <si>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</si>
  <si>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</si>
  <si>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</si>
  <si>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</si>
  <si>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</si>
  <si>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</si>
  <si>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</si>
  <si>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</si>
  <si>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</si>
  <si>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</si>
  <si>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</si>
  <si>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</si>
  <si>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</si>
  <si>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</si>
  <si>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</si>
  <si>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</si>
  <si>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</si>
  <si>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</si>
  <si>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</si>
  <si>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</si>
  <si>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</si>
  <si>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</si>
  <si>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</si>
  <si>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</si>
  <si>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</si>
  <si>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</si>
  <si>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</si>
  <si>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</si>
  <si>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</si>
  <si>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</si>
  <si>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</si>
  <si>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</si>
  <si>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</si>
  <si>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</si>
  <si>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</si>
  <si>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</si>
  <si>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</si>
  <si>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</si>
  <si>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</si>
  <si>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</si>
  <si>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</si>
  <si>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</si>
  <si>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</si>
  <si>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</si>
  <si>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</si>
  <si>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</si>
  <si>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</si>
  <si>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</si>
  <si>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</si>
  <si>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</si>
  <si>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</si>
  <si>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</si>
  <si>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</si>
  <si>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</si>
  <si>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</si>
  <si>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</si>
  <si>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</si>
  <si>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</si>
  <si>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</si>
  <si>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</si>
  <si>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</si>
  <si>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</si>
  <si>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</si>
  <si>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</si>
  <si>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</si>
  <si>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</si>
  <si>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</si>
  <si>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</si>
  <si>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</si>
  <si>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</si>
  <si>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</si>
  <si>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</si>
  <si>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</si>
  <si>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</si>
  <si>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</si>
  <si>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</si>
  <si>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</si>
  <si>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</si>
  <si>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</si>
  <si>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</si>
  <si>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</si>
  <si>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</si>
  <si>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</si>
  <si>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</si>
  <si>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</si>
  <si>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</si>
  <si>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</si>
  <si>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</si>
  <si>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</si>
  <si>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</si>
  <si>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</si>
  <si>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</si>
  <si>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</si>
  <si>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</si>
  <si>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</si>
  <si>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</si>
  <si>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</si>
  <si>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</si>
  <si>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</si>
  <si>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</si>
  <si>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</si>
  <si>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</si>
  <si>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</si>
  <si>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</si>
  <si>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</si>
  <si>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</si>
  <si>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</si>
  <si>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</si>
  <si>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</si>
  <si>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</si>
  <si>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</si>
  <si>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</si>
  <si>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</si>
  <si>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</si>
  <si>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</si>
  <si>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</si>
  <si>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</si>
  <si>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</si>
  <si>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</si>
  <si>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</si>
  <si>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</si>
  <si>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</si>
  <si>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</si>
  <si>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</si>
  <si>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</si>
  <si>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</si>
  <si>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</si>
  <si>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</si>
  <si>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</si>
  <si>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</si>
  <si>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</si>
  <si>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</si>
  <si>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</si>
  <si>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</si>
  <si>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</si>
  <si>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</si>
  <si>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</si>
  <si>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</si>
  <si>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</si>
  <si>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</si>
  <si>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</si>
  <si>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</si>
  <si>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</si>
  <si>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</si>
  <si>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</si>
  <si>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</si>
  <si>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</si>
  <si>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</si>
  <si>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</si>
  <si>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</si>
  <si>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</si>
  <si>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</si>
  <si>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</si>
  <si>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</si>
  <si>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</si>
  <si>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</si>
  <si>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</si>
  <si>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</si>
  <si>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</si>
  <si>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</si>
  <si>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</si>
  <si>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</si>
  <si>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</si>
  <si>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</si>
  <si>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</si>
  <si>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</si>
  <si>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</si>
  <si>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</si>
  <si>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</si>
  <si>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</si>
  <si>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</si>
  <si>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</si>
  <si>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</si>
  <si>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</si>
  <si>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</si>
  <si>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</si>
  <si>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</si>
  <si>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</si>
  <si>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</si>
  <si>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</si>
  <si>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</si>
  <si>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</si>
  <si>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</si>
  <si>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</si>
  <si>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</si>
  <si>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</si>
  <si>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</si>
  <si>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</si>
  <si>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</si>
  <si>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</si>
  <si>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</si>
  <si>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</si>
  <si>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</si>
  <si>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</si>
  <si>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</si>
  <si>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</si>
  <si>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</si>
  <si>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</si>
  <si>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</si>
  <si>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</si>
  <si>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</si>
  <si>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</si>
  <si>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</si>
  <si>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</si>
  <si>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</si>
  <si>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</si>
  <si>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</si>
  <si>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</si>
  <si>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</si>
  <si>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</si>
  <si>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</si>
  <si>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</si>
  <si>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</si>
  <si>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</si>
  <si>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</si>
  <si>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</si>
  <si>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</si>
  <si>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</si>
  <si>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</si>
  <si>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</si>
  <si>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</si>
  <si>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</si>
  <si>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</si>
  <si>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</si>
  <si>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</si>
  <si>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</si>
  <si>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</si>
  <si>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</si>
  <si>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</si>
  <si>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</si>
  <si>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</si>
  <si>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</si>
  <si>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</si>
  <si>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</si>
  <si>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</si>
  <si>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</si>
  <si>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</si>
  <si>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</si>
  <si>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</si>
  <si>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</si>
  <si>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</si>
  <si>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</si>
  <si>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</si>
  <si>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</si>
  <si>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</si>
  <si>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</si>
  <si>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</si>
  <si>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</si>
  <si>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</si>
  <si>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</si>
  <si>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</si>
  <si>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</si>
  <si>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</si>
  <si>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</si>
  <si>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</si>
  <si>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</si>
  <si>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</si>
  <si>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</si>
  <si>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</si>
  <si>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</si>
  <si>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</si>
  <si>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</si>
  <si>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</si>
  <si>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</si>
  <si>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</si>
  <si>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</si>
  <si>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</si>
  <si>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</si>
  <si>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</si>
  <si>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</si>
  <si>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</si>
  <si>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</si>
  <si>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</si>
  <si>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</si>
  <si>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</si>
  <si>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</si>
  <si>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</si>
  <si>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</si>
  <si>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</si>
  <si>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</si>
  <si>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</si>
  <si>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</si>
  <si>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</si>
  <si>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</si>
  <si>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</si>
  <si>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</si>
  <si>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</si>
  <si>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</si>
  <si>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</si>
  <si>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</si>
  <si>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</si>
  <si>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</si>
  <si>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</si>
  <si>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</si>
  <si>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</si>
  <si>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</si>
  <si>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</si>
  <si>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</si>
  <si>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</si>
  <si>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</si>
  <si>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</si>
  <si>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</si>
  <si>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</si>
  <si>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</si>
  <si>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</si>
  <si>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</si>
  <si>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</si>
  <si>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</si>
  <si>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</si>
  <si>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</si>
  <si>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</si>
  <si>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</si>
  <si>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</si>
  <si>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</si>
  <si>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</si>
  <si>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</si>
  <si>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</si>
  <si>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</si>
  <si>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</si>
  <si>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</si>
  <si>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</si>
  <si>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</si>
  <si>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</si>
  <si>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</si>
  <si>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</si>
  <si>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</si>
  <si>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</si>
  <si>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</si>
  <si>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</si>
  <si>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</si>
  <si>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</si>
  <si>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</si>
  <si>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</si>
  <si>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</si>
  <si>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</si>
  <si>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</si>
  <si>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</si>
  <si>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</si>
  <si>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</si>
  <si>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</si>
  <si>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</si>
  <si>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</si>
  <si>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</si>
  <si>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</si>
  <si>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</si>
  <si>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</si>
  <si>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</si>
  <si>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</si>
  <si>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</si>
  <si>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</si>
  <si>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</si>
  <si>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</si>
  <si>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</si>
  <si>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</si>
  <si>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</si>
  <si>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</si>
  <si>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</si>
  <si>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</si>
  <si>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</si>
  <si>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</si>
  <si>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</si>
  <si>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</si>
  <si>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</si>
  <si>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</si>
  <si>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</si>
  <si>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</si>
  <si>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</si>
  <si>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</si>
  <si>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</si>
  <si>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</si>
  <si>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</si>
  <si>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</si>
  <si>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</si>
  <si>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</si>
  <si>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</si>
  <si>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</si>
  <si>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</si>
  <si>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</si>
  <si>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</si>
  <si>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</si>
  <si>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</si>
  <si>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</si>
  <si>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</si>
  <si>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</si>
  <si>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</si>
  <si>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</si>
  <si>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</si>
  <si>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</si>
  <si>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</si>
  <si>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</si>
  <si>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</si>
  <si>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</si>
  <si>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</si>
  <si>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</si>
  <si>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</si>
  <si>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</si>
  <si>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</si>
  <si>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</si>
  <si>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</si>
  <si>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</si>
  <si>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</si>
  <si>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</si>
  <si>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</si>
  <si>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</si>
  <si>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</si>
  <si>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</si>
  <si>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</si>
  <si>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</si>
  <si>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</si>
  <si>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</si>
  <si>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</si>
  <si>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</si>
  <si>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</si>
  <si>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</si>
  <si>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</si>
  <si>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</si>
  <si>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</si>
  <si>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</si>
  <si>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</si>
  <si>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</si>
  <si>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</si>
  <si>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</si>
  <si>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</si>
  <si>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</si>
  <si>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</si>
  <si>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</si>
  <si>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</si>
  <si>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</si>
  <si>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</si>
  <si>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</si>
  <si>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</si>
  <si>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</si>
  <si>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</si>
  <si>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</si>
  <si>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</si>
  <si>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</si>
  <si>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</si>
  <si>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</si>
  <si>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</si>
  <si>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</si>
  <si>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</si>
  <si>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</si>
  <si>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</si>
  <si>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</si>
  <si>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</si>
  <si>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</si>
  <si>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</si>
  <si>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</si>
  <si>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</si>
  <si>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</si>
  <si>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</si>
  <si>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</si>
  <si>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</si>
  <si>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</si>
  <si>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</si>
  <si>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</si>
  <si>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</si>
  <si>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</si>
  <si>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</si>
  <si>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</si>
  <si>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</si>
  <si>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</si>
  <si>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</si>
  <si>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</si>
  <si>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</si>
  <si>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</si>
  <si>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</si>
  <si>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</si>
  <si>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</si>
  <si>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</si>
  <si>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</si>
  <si>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</si>
  <si>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</si>
  <si>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</si>
  <si>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</si>
  <si>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</si>
  <si>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</si>
  <si>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</si>
  <si>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</si>
  <si>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</si>
  <si>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</si>
  <si>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</si>
  <si>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</si>
  <si>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</si>
  <si>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</si>
  <si>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</si>
  <si>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</si>
  <si>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</si>
  <si>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</si>
  <si>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</si>
  <si>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</si>
  <si>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</si>
  <si>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</si>
  <si>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</si>
  <si>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</si>
  <si>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</si>
  <si>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</si>
  <si>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</si>
  <si>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</si>
  <si>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</si>
  <si>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</si>
  <si>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</si>
  <si>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</si>
  <si>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</si>
  <si>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</si>
  <si>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</si>
  <si>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</si>
  <si>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</si>
  <si>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</si>
  <si>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</si>
  <si>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</si>
  <si>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</si>
  <si>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</si>
  <si>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</si>
  <si>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</si>
  <si>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</si>
  <si>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</si>
  <si>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</si>
  <si>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</si>
  <si>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</si>
  <si>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</si>
  <si>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</si>
  <si>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</si>
  <si>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</si>
  <si>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</si>
  <si>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</si>
  <si>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</si>
  <si>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</si>
  <si>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</si>
  <si>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</si>
  <si>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</si>
  <si>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</si>
  <si>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</si>
  <si>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</si>
  <si>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</si>
  <si>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</si>
  <si>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</si>
  <si>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</si>
  <si>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</si>
  <si>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</si>
  <si>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</si>
  <si>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</si>
  <si>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</si>
  <si>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</si>
  <si>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</si>
  <si>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</si>
  <si>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</si>
  <si>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</si>
  <si>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</si>
  <si>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</si>
  <si>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</si>
  <si>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</si>
  <si>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</si>
  <si>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</si>
  <si>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</si>
  <si>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</si>
  <si>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</si>
  <si>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</si>
  <si>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</si>
  <si>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</si>
  <si>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</si>
  <si>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</si>
  <si>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</si>
  <si>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</si>
  <si>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</si>
  <si>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</si>
  <si>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</si>
  <si>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</si>
  <si>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</si>
  <si>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</si>
  <si>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</si>
  <si>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</si>
  <si>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</si>
  <si>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</si>
  <si>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</si>
  <si>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</si>
  <si>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</si>
  <si>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</si>
  <si>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</si>
  <si>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</si>
  <si>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</si>
  <si>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</si>
  <si>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</si>
  <si>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</si>
  <si>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</si>
  <si>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</si>
  <si>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</si>
  <si>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</si>
  <si>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</si>
  <si>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</si>
  <si>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</si>
  <si>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</si>
  <si>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</si>
  <si>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</si>
  <si>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</si>
  <si>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</si>
  <si>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</si>
  <si>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</si>
  <si>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</si>
  <si>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</si>
  <si>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</si>
  <si>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</si>
  <si>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</si>
  <si>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</si>
  <si>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</si>
  <si>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</si>
  <si>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</si>
  <si>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</si>
  <si>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</si>
  <si>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</si>
  <si>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</si>
  <si>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</si>
  <si>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</si>
  <si>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</si>
  <si>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</si>
  <si>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</si>
  <si>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</si>
  <si>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</si>
  <si>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</si>
  <si>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</si>
  <si>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</si>
  <si>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</si>
  <si>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</si>
  <si>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</si>
  <si>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</si>
  <si>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</si>
  <si>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</si>
  <si>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</si>
  <si>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</si>
  <si>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</si>
  <si>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</si>
  <si>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</si>
  <si>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</si>
  <si>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</si>
  <si>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</si>
  <si>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</si>
  <si>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</si>
  <si>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</si>
  <si>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</si>
  <si>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</si>
  <si>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</si>
  <si>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</si>
  <si>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</si>
  <si>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</si>
  <si>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</si>
  <si>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</si>
  <si>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</si>
  <si>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</si>
  <si>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</si>
  <si>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</si>
  <si>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</si>
  <si>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</si>
  <si>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</si>
  <si>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</si>
  <si>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</si>
  <si>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</si>
  <si>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</si>
  <si>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</si>
  <si>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</si>
  <si>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</si>
  <si>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</si>
  <si>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</si>
  <si>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</si>
  <si>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</si>
  <si>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</si>
  <si>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</si>
  <si>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</si>
  <si>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</si>
  <si>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</si>
  <si>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</si>
  <si>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</si>
  <si>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</si>
  <si>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</si>
  <si>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</si>
  <si>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</si>
  <si>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</si>
  <si>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</si>
  <si>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</si>
  <si>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</si>
  <si>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</si>
  <si>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</si>
  <si>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</si>
  <si>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</si>
  <si>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</si>
  <si>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</si>
  <si>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</si>
  <si>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</si>
  <si>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</si>
  <si>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</si>
  <si>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</si>
  <si>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</si>
  <si>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</si>
  <si>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</si>
  <si>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</si>
  <si>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</si>
  <si>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</si>
  <si>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</si>
  <si>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</si>
  <si>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</si>
  <si>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</si>
  <si>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</si>
  <si>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</si>
  <si>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</si>
  <si>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</si>
  <si>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</si>
  <si>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</si>
  <si>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</si>
  <si>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</si>
  <si>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</si>
  <si>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</si>
  <si>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</si>
  <si>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</si>
  <si>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</si>
  <si>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</si>
  <si>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</si>
  <si>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</si>
  <si>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</si>
  <si>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</si>
  <si>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</si>
  <si>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</si>
  <si>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</si>
  <si>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</si>
  <si>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</si>
  <si>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</si>
  <si>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</si>
  <si>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</si>
  <si>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</si>
  <si>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</si>
  <si>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</si>
  <si>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</si>
  <si>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</si>
  <si>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</si>
  <si>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</si>
  <si>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</si>
  <si>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</si>
  <si>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</si>
  <si>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</si>
  <si>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</si>
  <si>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</si>
  <si>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</si>
  <si>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</si>
  <si>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</si>
  <si>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</si>
  <si>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</si>
  <si>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</si>
  <si>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</si>
  <si>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</si>
  <si>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</si>
  <si>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</si>
  <si>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</si>
  <si>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</si>
  <si>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</si>
  <si>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</si>
  <si>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</si>
  <si>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</si>
  <si>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</si>
  <si>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</si>
  <si>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</si>
  <si>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</si>
  <si>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</si>
  <si>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</si>
  <si>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</si>
  <si>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</si>
  <si>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</si>
  <si>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</si>
  <si>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</si>
  <si>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</si>
  <si>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</si>
  <si>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</si>
  <si>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</si>
  <si>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</si>
  <si>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</si>
  <si>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</si>
  <si>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</si>
  <si>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</si>
  <si>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</si>
  <si>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</si>
  <si>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</si>
  <si>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</si>
  <si>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</si>
  <si>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</si>
  <si>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</si>
  <si>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</si>
  <si>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</si>
  <si>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</si>
  <si>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</si>
  <si>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</si>
  <si>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</si>
  <si>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</si>
  <si>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</si>
  <si>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</si>
  <si>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</si>
  <si>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</si>
  <si>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</si>
  <si>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</si>
  <si>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</si>
  <si>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</si>
  <si>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</si>
  <si>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</si>
  <si>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</si>
  <si>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</si>
  <si>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</si>
  <si>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</si>
  <si>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</si>
  <si>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</si>
  <si>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</si>
  <si>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</si>
  <si>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</si>
  <si>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</si>
  <si>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</si>
  <si>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</si>
  <si>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</si>
  <si>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</si>
  <si>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</si>
  <si>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</si>
  <si>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</si>
  <si>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</si>
  <si>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</si>
  <si>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</si>
  <si>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</si>
  <si>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</si>
  <si>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</si>
  <si>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</si>
  <si>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</si>
  <si>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</si>
  <si>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</si>
  <si>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</si>
  <si>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</si>
  <si>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</si>
  <si>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</si>
  <si>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</si>
  <si>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</si>
  <si>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</si>
  <si>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</si>
  <si>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</si>
  <si>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</si>
  <si>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</si>
  <si>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</si>
  <si>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</si>
  <si>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</si>
  <si>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</si>
  <si>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</si>
  <si>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</si>
  <si>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</si>
  <si>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</si>
  <si>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</si>
  <si>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</si>
  <si>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</si>
  <si>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</si>
  <si>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</si>
  <si>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</si>
  <si>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</si>
  <si>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</si>
  <si>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</si>
  <si>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</si>
  <si>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</si>
  <si>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</si>
  <si>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</si>
  <si>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</si>
  <si>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</si>
  <si>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</si>
  <si>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</si>
  <si>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</si>
  <si>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</si>
  <si>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</si>
  <si>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</si>
  <si>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</si>
  <si>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</si>
  <si>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</si>
  <si>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</si>
  <si>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</si>
  <si>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</si>
  <si>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</si>
  <si>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</si>
  <si>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</si>
  <si>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</si>
  <si>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</si>
  <si>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</si>
  <si>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</si>
  <si>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</si>
  <si>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</si>
  <si>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</si>
  <si>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</si>
  <si>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</si>
  <si>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</si>
  <si>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</si>
  <si>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</si>
  <si>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</si>
  <si>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</si>
  <si>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</si>
  <si>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</si>
  <si>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</si>
  <si>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</si>
  <si>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</si>
  <si>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</si>
  <si>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</si>
  <si>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</si>
  <si>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</si>
  <si>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</si>
  <si>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</si>
  <si>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</si>
  <si>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</si>
  <si>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</si>
  <si>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</si>
  <si>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</si>
  <si>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</si>
  <si>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</si>
  <si>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</si>
  <si>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</si>
  <si>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</si>
  <si>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</si>
  <si>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</si>
  <si>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</si>
  <si>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</si>
  <si>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</si>
  <si>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</si>
  <si>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</si>
  <si>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</si>
  <si>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</si>
  <si>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</si>
  <si>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</si>
  <si>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</si>
  <si>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</si>
  <si>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</si>
  <si>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</si>
  <si>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</si>
  <si>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</si>
  <si>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</si>
  <si>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</si>
  <si>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</si>
  <si>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</si>
  <si>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</si>
  <si>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</si>
  <si>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</si>
  <si>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</si>
  <si>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</si>
  <si>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</si>
  <si>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</si>
  <si>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</si>
  <si>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</si>
  <si>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</si>
  <si>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</si>
  <si>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</si>
  <si>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</si>
  <si>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</si>
  <si>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</si>
  <si>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</si>
  <si>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</si>
  <si>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</si>
  <si>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</si>
  <si>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</si>
  <si>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</si>
  <si>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</si>
  <si>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</si>
  <si>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</si>
  <si>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</si>
  <si>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</si>
  <si>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</si>
  <si>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</si>
  <si>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</si>
  <si>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</si>
  <si>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</si>
  <si>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</si>
  <si>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</si>
  <si>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</si>
  <si>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</si>
  <si>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</si>
  <si>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</si>
  <si>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</si>
  <si>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</si>
  <si>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</si>
  <si>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</si>
  <si>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</si>
  <si>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</si>
  <si>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</si>
  <si>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</si>
  <si>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</si>
  <si>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</si>
  <si>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</si>
  <si>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</si>
  <si>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</si>
  <si>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</si>
  <si>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</si>
  <si>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</si>
  <si>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</si>
  <si>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</si>
  <si>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</si>
  <si>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</si>
  <si>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</si>
  <si>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</si>
  <si>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</si>
  <si>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</si>
  <si>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</si>
  <si>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</si>
  <si>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</si>
  <si>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</si>
  <si>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</si>
  <si>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</si>
  <si>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</si>
  <si>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</si>
  <si>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</si>
  <si>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</si>
  <si>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</si>
  <si>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</si>
  <si>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</si>
  <si>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</si>
  <si>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</si>
  <si>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</si>
  <si>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</si>
  <si>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</si>
  <si>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</si>
  <si>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</si>
  <si>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</si>
  <si>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</si>
  <si>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</si>
  <si>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</si>
  <si>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</si>
  <si>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</si>
  <si>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</si>
  <si>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</si>
  <si>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</si>
  <si>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</si>
  <si>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</si>
  <si>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</si>
  <si>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</si>
  <si>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</si>
  <si>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</si>
  <si>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</si>
  <si>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</si>
  <si>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</si>
  <si>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</si>
  <si>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</si>
  <si>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</si>
  <si>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</si>
  <si>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</si>
  <si>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</si>
  <si>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</si>
  <si>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</si>
  <si>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</si>
  <si>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</si>
  <si>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</si>
  <si>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</si>
  <si>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</si>
  <si>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</si>
  <si>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</si>
  <si>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</si>
  <si>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</si>
  <si>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</si>
  <si>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</si>
  <si>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</si>
  <si>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</si>
  <si>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</si>
  <si>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</si>
  <si>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</si>
  <si>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</si>
  <si>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</si>
  <si>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</si>
  <si>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</si>
  <si>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</si>
  <si>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</si>
  <si>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</si>
  <si>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</si>
  <si>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</si>
  <si>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</si>
  <si>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</si>
  <si>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</si>
  <si>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</si>
  <si>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</si>
  <si>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</si>
  <si>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</si>
  <si>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</si>
  <si>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</si>
  <si>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</si>
  <si>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</si>
  <si>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</si>
  <si>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</si>
  <si>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</si>
  <si>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</si>
  <si>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</si>
  <si>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</si>
  <si>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</si>
  <si>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</si>
  <si>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</si>
  <si>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</si>
  <si>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</si>
  <si>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</si>
  <si>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</si>
  <si>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</si>
  <si>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</si>
  <si>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</si>
  <si>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</si>
  <si>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</si>
  <si>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</si>
  <si>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</si>
  <si>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</si>
  <si>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</si>
  <si>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</si>
  <si>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</si>
  <si>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</si>
  <si>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</si>
  <si>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</si>
  <si>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</si>
  <si>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</si>
  <si>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</si>
  <si>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</si>
  <si>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</si>
  <si>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</si>
  <si>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</si>
  <si>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</si>
  <si>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</si>
  <si>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</si>
  <si>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</si>
  <si>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</si>
  <si>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</si>
  <si>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</si>
  <si>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</si>
  <si>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</si>
  <si>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</si>
  <si>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</si>
  <si>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</si>
  <si>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</si>
  <si>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</si>
  <si>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</si>
  <si>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</si>
  <si>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</si>
  <si>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</si>
  <si>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</si>
  <si>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</si>
  <si>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</si>
  <si>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</si>
  <si>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</si>
  <si>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</si>
  <si>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</si>
  <si>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</si>
  <si>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</si>
  <si>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</si>
  <si>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</si>
  <si>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</si>
  <si>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</si>
  <si>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</si>
  <si>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</si>
  <si>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</si>
  <si>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</si>
  <si>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</si>
  <si>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</si>
  <si>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</si>
  <si>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</si>
  <si>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</si>
  <si>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</si>
  <si>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</si>
  <si>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</si>
  <si>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</si>
  <si>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</si>
  <si>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</si>
  <si>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</si>
  <si>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</si>
  <si>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</si>
  <si>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</si>
  <si>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</si>
  <si>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</si>
  <si>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</si>
  <si>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</si>
  <si>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</si>
  <si>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</si>
  <si>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</si>
  <si>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</si>
  <si>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</si>
  <si>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</si>
  <si>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</si>
  <si>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</si>
  <si>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</si>
  <si>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</si>
  <si>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</si>
  <si>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</si>
  <si>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</si>
  <si>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</si>
  <si>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</si>
  <si>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</si>
  <si>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</si>
  <si>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</si>
  <si>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</si>
  <si>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</si>
  <si>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</si>
  <si>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</si>
  <si>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</si>
  <si>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</si>
  <si>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</si>
  <si>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</si>
  <si>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</si>
  <si>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</si>
  <si>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</si>
  <si>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</si>
  <si>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</si>
  <si>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</si>
  <si>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</si>
  <si>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</si>
  <si>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</si>
  <si>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</si>
  <si>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</si>
  <si>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</si>
  <si>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</si>
  <si>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</si>
  <si>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</si>
  <si>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</si>
  <si>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</si>
  <si>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</si>
  <si>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</si>
  <si>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</si>
  <si>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</si>
  <si>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</si>
  <si>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</si>
  <si>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</si>
  <si>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</si>
  <si>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</si>
  <si>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</si>
  <si>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</si>
  <si>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</si>
  <si>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</si>
  <si>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</si>
  <si>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</si>
  <si>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</si>
  <si>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</si>
  <si>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</si>
  <si>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</si>
  <si>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</si>
  <si>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</si>
  <si>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</si>
  <si>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</si>
  <si>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</si>
  <si>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</si>
  <si>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</si>
  <si>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</si>
  <si>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</si>
  <si>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</si>
  <si>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</si>
  <si>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</si>
  <si>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</si>
  <si>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</si>
  <si>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</si>
  <si>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</si>
  <si>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</si>
  <si>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</si>
  <si>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</si>
  <si>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</si>
  <si>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</si>
  <si>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</si>
  <si>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</si>
  <si>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</si>
  <si>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</si>
  <si>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</si>
  <si>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</si>
  <si>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</si>
  <si>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</si>
  <si>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</si>
  <si>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</si>
  <si>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</si>
  <si>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</si>
  <si>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</si>
  <si>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</si>
  <si>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</si>
  <si>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</si>
  <si>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</si>
  <si>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</si>
  <si>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</si>
  <si>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</si>
  <si>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</si>
  <si>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</si>
  <si>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</si>
  <si>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</si>
  <si>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</si>
  <si>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</si>
  <si>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</si>
  <si>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</si>
  <si>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</si>
  <si>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</si>
  <si>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</si>
  <si>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</si>
  <si>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</si>
  <si>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</si>
  <si>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</si>
  <si>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</si>
  <si>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</si>
  <si>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</si>
  <si>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</si>
  <si>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</si>
  <si>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</si>
  <si>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</si>
  <si>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</si>
  <si>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</si>
  <si>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</si>
  <si>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</si>
  <si>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</si>
  <si>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</si>
  <si>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</si>
  <si>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</si>
  <si>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</si>
  <si>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</si>
  <si>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</si>
  <si>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</si>
  <si>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</si>
  <si>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</si>
  <si>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</si>
  <si>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</si>
  <si>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</si>
  <si>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</si>
  <si>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</si>
  <si>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</si>
  <si>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</si>
  <si>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</si>
  <si>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</si>
  <si>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</si>
  <si>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</si>
  <si>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</si>
  <si>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</si>
  <si>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</si>
  <si>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</si>
  <si>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</si>
  <si>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</si>
  <si>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</si>
  <si>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</si>
  <si>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</si>
  <si>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</si>
  <si>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</si>
  <si>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</si>
  <si>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</si>
  <si>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</si>
  <si>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</si>
  <si>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</si>
  <si>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</si>
  <si>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</si>
  <si>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</si>
  <si>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</si>
  <si>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</si>
  <si>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</si>
  <si>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</si>
  <si>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</si>
  <si>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</si>
  <si>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</si>
  <si>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</si>
  <si>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</si>
  <si>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</si>
  <si>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</si>
  <si>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</si>
  <si>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</si>
  <si>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</si>
  <si>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</si>
  <si>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</si>
  <si>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</si>
  <si>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</si>
  <si>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</si>
  <si>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</si>
  <si>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</si>
  <si>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</si>
  <si>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</si>
  <si>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</si>
  <si>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</si>
  <si>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</si>
  <si>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</si>
  <si>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</si>
  <si>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</si>
  <si>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</si>
  <si>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</si>
  <si>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</si>
  <si>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</si>
  <si>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</si>
  <si>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</si>
  <si>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</si>
  <si>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</si>
  <si>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</si>
  <si>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</si>
  <si>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</si>
  <si>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</si>
  <si>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</si>
  <si>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</si>
  <si>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</si>
  <si>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</si>
  <si>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</si>
  <si>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</si>
  <si>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</si>
  <si>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</si>
  <si>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</si>
  <si>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</si>
  <si>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</si>
  <si>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</si>
  <si>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</si>
  <si>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</si>
  <si>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</si>
  <si>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</si>
  <si>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</si>
  <si>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</si>
  <si>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</si>
  <si>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</si>
  <si>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</si>
  <si>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</si>
  <si>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</si>
  <si>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</si>
  <si>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</si>
  <si>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</si>
  <si>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</si>
  <si>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</si>
  <si>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</si>
  <si>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</si>
  <si>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</si>
  <si>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</si>
  <si>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</si>
  <si>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</si>
  <si>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</si>
  <si>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</si>
  <si>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</si>
  <si>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</si>
  <si>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</si>
  <si>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</si>
  <si>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</si>
  <si>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</si>
  <si>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</si>
  <si>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</si>
  <si>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</si>
  <si>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</si>
  <si>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</si>
  <si>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</si>
  <si>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</si>
  <si>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</si>
  <si>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</si>
  <si>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</si>
  <si>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</si>
  <si>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</si>
  <si>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</si>
  <si>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</si>
  <si>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</si>
  <si>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</si>
  <si>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</si>
  <si>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</si>
  <si>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</si>
  <si>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</si>
  <si>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</si>
  <si>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</si>
  <si>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</si>
  <si>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</si>
  <si>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</si>
  <si>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</si>
  <si>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</si>
  <si>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</si>
  <si>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</si>
  <si>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</si>
  <si>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</si>
  <si>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</si>
  <si>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</si>
  <si>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</si>
  <si>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</si>
  <si>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</si>
  <si>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</si>
  <si>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</si>
  <si>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</si>
  <si>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</si>
  <si>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</si>
  <si>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</si>
  <si>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</si>
  <si>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</si>
  <si>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</si>
  <si>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</si>
  <si>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</si>
  <si>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</si>
  <si>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</si>
  <si>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</si>
  <si>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</si>
  <si>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</si>
  <si>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</si>
  <si>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</si>
  <si>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</si>
  <si>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</si>
  <si>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</si>
  <si>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</si>
  <si>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</si>
  <si>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</si>
  <si>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</si>
  <si>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</si>
  <si>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</si>
  <si>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</si>
  <si>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</si>
  <si>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</si>
  <si>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</si>
  <si>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</si>
  <si>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</si>
  <si>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</si>
  <si>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</si>
  <si>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</si>
  <si>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</si>
  <si>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</si>
  <si>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</si>
  <si>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</si>
  <si>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</si>
  <si>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</si>
  <si>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</si>
  <si>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</si>
  <si>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</si>
  <si>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</si>
  <si>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</si>
  <si>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</si>
  <si>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</si>
  <si>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</si>
  <si>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</si>
  <si>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</si>
  <si>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</si>
  <si>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</si>
  <si>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</si>
  <si>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</si>
  <si>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</si>
  <si>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</si>
  <si>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</si>
  <si>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</si>
  <si>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</si>
  <si>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</si>
  <si>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</si>
  <si>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</si>
  <si>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</si>
  <si>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</si>
  <si>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</si>
  <si>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</si>
  <si>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</si>
  <si>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</si>
  <si>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</si>
  <si>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</si>
  <si>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</si>
  <si>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</si>
  <si>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</si>
  <si>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</si>
  <si>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</si>
  <si>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</si>
  <si>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</si>
  <si>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</si>
  <si>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</si>
  <si>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</si>
  <si>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</si>
  <si>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</si>
  <si>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</si>
  <si>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</si>
  <si>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</si>
  <si>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</si>
  <si>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</si>
  <si>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</si>
  <si>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</si>
  <si>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</si>
  <si>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</si>
  <si>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</si>
  <si>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</si>
  <si>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</si>
  <si>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</si>
  <si>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</si>
  <si>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</si>
  <si>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</si>
  <si>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</si>
  <si>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</si>
  <si>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</si>
  <si>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</si>
  <si>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</si>
  <si>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</si>
  <si>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</si>
  <si>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</si>
  <si>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</si>
  <si>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</si>
  <si>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</si>
  <si>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</si>
  <si>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</si>
  <si>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</si>
  <si>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</si>
  <si>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</si>
  <si>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</si>
  <si>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</si>
  <si>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</si>
  <si>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</si>
  <si>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</si>
  <si>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</si>
  <si>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</si>
  <si>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</si>
  <si>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</si>
  <si>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</si>
  <si>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</si>
  <si>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</si>
  <si>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</si>
  <si>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</si>
  <si>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</si>
  <si>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</si>
  <si>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</si>
  <si>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</si>
  <si>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</si>
  <si>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</si>
  <si>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</si>
  <si>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</si>
  <si>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</si>
  <si>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</si>
  <si>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</si>
  <si>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</si>
  <si>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</si>
  <si>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</si>
  <si>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</si>
  <si>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</si>
  <si>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</si>
  <si>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</si>
  <si>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</si>
  <si>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</si>
  <si>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</si>
  <si>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</si>
  <si>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</si>
  <si>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</si>
  <si>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</si>
  <si>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</si>
  <si>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</si>
  <si>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</si>
  <si>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</si>
  <si>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</si>
  <si>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</si>
  <si>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</si>
  <si>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</si>
  <si>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</si>
  <si>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</si>
  <si>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</si>
  <si>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</si>
  <si>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</si>
  <si>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</si>
  <si>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</si>
  <si>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</si>
  <si>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</si>
  <si>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</si>
  <si>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</si>
  <si>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</si>
  <si>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</si>
  <si>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</si>
  <si>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</si>
  <si>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</si>
  <si>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</si>
  <si>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</si>
  <si>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</si>
  <si>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</si>
  <si>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</si>
  <si>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</si>
  <si>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</si>
  <si>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</si>
  <si>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</si>
  <si>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</si>
  <si>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</si>
  <si>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</si>
  <si>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</si>
  <si>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</si>
  <si>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</si>
  <si>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</si>
  <si>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</si>
  <si>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</si>
  <si>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</si>
  <si>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</si>
  <si>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</si>
  <si>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</si>
  <si>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</si>
  <si>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</si>
  <si>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</si>
  <si>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</si>
  <si>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</si>
  <si>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</si>
  <si>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</si>
  <si>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</si>
  <si>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</si>
  <si>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</si>
  <si>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</si>
  <si>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</si>
  <si>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</si>
  <si>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</si>
  <si>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</si>
  <si>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</si>
  <si>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</si>
  <si>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</si>
  <si>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</si>
  <si>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</si>
  <si>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</si>
  <si>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</si>
  <si>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</si>
  <si>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</si>
  <si>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</si>
  <si>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</si>
  <si>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</si>
  <si>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</si>
  <si>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</si>
  <si>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</si>
  <si>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</si>
  <si>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</si>
  <si>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</si>
  <si>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</si>
  <si>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</si>
  <si>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</si>
  <si>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</si>
  <si>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</si>
  <si>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</si>
  <si>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</si>
  <si>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</si>
  <si>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</si>
  <si>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</si>
  <si>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</si>
  <si>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</si>
  <si>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</si>
  <si>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</si>
  <si>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</si>
  <si>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</si>
  <si>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</si>
  <si>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</si>
  <si>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</si>
  <si>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</si>
  <si>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</si>
  <si>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</si>
  <si>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</si>
  <si>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</si>
  <si>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</si>
  <si>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</si>
  <si>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</si>
  <si>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</si>
  <si>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</si>
  <si>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</si>
  <si>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</si>
  <si>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</si>
  <si>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</si>
  <si>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</si>
  <si>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</si>
  <si>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</si>
  <si>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</si>
  <si>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</si>
  <si>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</si>
  <si>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</si>
  <si>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</si>
  <si>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</si>
  <si>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</si>
  <si>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</si>
  <si>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</si>
  <si>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</si>
  <si>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</si>
  <si>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</si>
  <si>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</si>
  <si>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</si>
  <si>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</si>
  <si>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</si>
  <si>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</si>
  <si>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</si>
  <si>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</si>
  <si>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</si>
  <si>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</si>
  <si>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</si>
  <si>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</si>
  <si>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</si>
  <si>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</si>
  <si>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</si>
  <si>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</si>
  <si>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</si>
  <si>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</si>
  <si>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</si>
  <si>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</si>
  <si>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</si>
  <si>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</si>
  <si>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</si>
  <si>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</si>
  <si>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</si>
  <si>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</si>
  <si>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</si>
  <si>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</si>
  <si>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</si>
  <si>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</si>
  <si>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</si>
  <si>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</si>
  <si>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</si>
  <si>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</si>
  <si>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</si>
  <si>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</si>
  <si>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</si>
  <si>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</si>
  <si>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</si>
  <si>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</si>
  <si>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</si>
  <si>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</si>
  <si>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</si>
  <si>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</si>
  <si>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</si>
  <si>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</si>
  <si>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</si>
  <si>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</si>
  <si>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</si>
  <si>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</si>
  <si>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</si>
  <si>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</si>
  <si>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</si>
  <si>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</si>
  <si>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</si>
  <si>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</si>
  <si>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</si>
  <si>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</si>
  <si>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</si>
  <si>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</si>
  <si>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</si>
  <si>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</si>
  <si>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</si>
  <si>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</si>
  <si>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</si>
  <si>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</si>
  <si>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</si>
  <si>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</si>
  <si>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</si>
  <si>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</si>
  <si>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</si>
  <si>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</si>
  <si>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</si>
  <si>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</si>
  <si>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</si>
  <si>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</si>
  <si>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</si>
  <si>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</si>
  <si>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</si>
  <si>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</si>
  <si>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</si>
  <si>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</si>
  <si>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</si>
  <si>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</si>
  <si>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</si>
  <si>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</si>
  <si>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</si>
  <si>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</si>
  <si>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</si>
  <si>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</si>
  <si>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</si>
  <si>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</si>
  <si>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</si>
  <si>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</si>
  <si>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</si>
  <si>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</si>
  <si>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</si>
  <si>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</si>
  <si>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</si>
  <si>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</si>
  <si>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</si>
  <si>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</si>
  <si>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</si>
  <si>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</si>
  <si>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</si>
  <si>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</si>
  <si>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</si>
  <si>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</si>
  <si>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</si>
  <si>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</si>
  <si>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</si>
  <si>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</si>
  <si>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</si>
  <si>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</si>
  <si>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</si>
  <si>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</si>
  <si>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</si>
  <si>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</si>
  <si>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</si>
  <si>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</si>
  <si>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</si>
  <si>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</si>
  <si>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</si>
  <si>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</si>
  <si>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</si>
  <si>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</si>
  <si>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</si>
  <si>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</si>
  <si>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</si>
  <si>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</si>
  <si>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</si>
  <si>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</si>
  <si>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</si>
  <si>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</si>
  <si>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</si>
  <si>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</si>
  <si>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</si>
  <si>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</si>
  <si>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</si>
  <si>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</si>
  <si>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</si>
  <si>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</si>
  <si>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</si>
  <si>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</si>
  <si>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</si>
  <si>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</si>
  <si>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</si>
  <si>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</si>
  <si>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</si>
  <si>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</si>
  <si>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</si>
  <si>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</si>
  <si>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</si>
  <si>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</si>
  <si>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</si>
  <si>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</si>
  <si>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</si>
  <si>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</si>
  <si>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</si>
  <si>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</si>
  <si>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</si>
  <si>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</si>
  <si>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</si>
  <si>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</si>
  <si>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</si>
  <si>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</si>
  <si>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</si>
  <si>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</si>
  <si>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</si>
  <si>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</si>
  <si>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</si>
  <si>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</si>
  <si>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</si>
  <si>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</si>
  <si>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</si>
  <si>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</si>
  <si>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</si>
  <si>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</si>
  <si>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</si>
  <si>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</si>
  <si>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</si>
  <si>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</si>
  <si>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</si>
  <si>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</si>
  <si>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</si>
  <si>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</si>
  <si>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</si>
  <si>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</si>
  <si>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</si>
  <si>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</si>
  <si>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</si>
  <si>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</si>
  <si>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</si>
  <si>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</si>
  <si>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</si>
  <si>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</si>
  <si>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</si>
  <si>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</si>
  <si>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</si>
  <si>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</si>
  <si>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</si>
  <si>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</si>
  <si>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</si>
  <si>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</si>
  <si>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</si>
  <si>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</si>
  <si>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</si>
  <si>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</si>
  <si>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</si>
  <si>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</si>
  <si>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</si>
  <si>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</si>
  <si>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</si>
  <si>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</si>
  <si>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</si>
  <si>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</si>
  <si>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</si>
  <si>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</si>
  <si>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</si>
  <si>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</si>
  <si>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</si>
  <si>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</si>
  <si>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</si>
  <si>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</si>
  <si>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</si>
  <si>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</si>
  <si>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</si>
  <si>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</si>
  <si>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</si>
  <si>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</si>
  <si>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</si>
  <si>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</si>
  <si>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</si>
  <si>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</si>
  <si>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</si>
  <si>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</si>
  <si>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</si>
  <si>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</si>
  <si>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</si>
  <si>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</si>
  <si>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</si>
  <si>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</si>
  <si>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</si>
  <si>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</si>
  <si>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</si>
  <si>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</si>
  <si>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</si>
  <si>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</si>
  <si>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</si>
  <si>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</si>
  <si>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</si>
  <si>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</si>
  <si>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</si>
  <si>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</si>
  <si>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</si>
  <si>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</si>
  <si>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</si>
  <si>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</si>
  <si>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</si>
  <si>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</si>
  <si>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</si>
  <si>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</si>
  <si>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</si>
  <si>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</si>
  <si>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</si>
  <si>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</si>
  <si>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</si>
  <si>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</si>
  <si>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</si>
  <si>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</si>
  <si>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</si>
  <si>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</si>
  <si>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</si>
  <si>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</si>
  <si>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</si>
  <si>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</si>
  <si>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</si>
  <si>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</si>
  <si>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</si>
  <si>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</si>
  <si>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</si>
  <si>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</si>
  <si>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</si>
  <si>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</si>
  <si>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</si>
  <si>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</si>
  <si>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</si>
  <si>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</si>
  <si>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</si>
  <si>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</si>
  <si>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</si>
  <si>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</si>
  <si>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</si>
  <si>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</si>
  <si>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</si>
  <si>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</si>
  <si>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</si>
  <si>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</si>
  <si>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</si>
  <si>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</si>
  <si>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</si>
  <si>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</si>
  <si>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</si>
  <si>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</si>
  <si>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</si>
  <si>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</si>
  <si>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</si>
  <si>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</si>
  <si>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</si>
  <si>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</si>
  <si>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</si>
  <si>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</si>
  <si>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</si>
  <si>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</si>
  <si>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</si>
  <si>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</si>
  <si>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</si>
  <si>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</si>
  <si>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</si>
  <si>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</si>
  <si>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</si>
  <si>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</si>
  <si>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</si>
  <si>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</si>
  <si>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</si>
  <si>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</si>
  <si>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</si>
  <si>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</si>
  <si>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</si>
  <si>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</si>
  <si>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</si>
  <si>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</si>
  <si>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</si>
  <si>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</si>
  <si>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</si>
  <si>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</si>
  <si>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</si>
  <si>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</si>
  <si>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</si>
  <si>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</si>
  <si>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</si>
  <si>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</si>
  <si>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</si>
  <si>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</si>
  <si>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</si>
  <si>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</si>
  <si>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</si>
  <si>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</si>
  <si>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</si>
  <si>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</si>
  <si>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</si>
  <si>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</si>
  <si>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</si>
  <si>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</si>
  <si>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</si>
  <si>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</si>
  <si>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</si>
  <si>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</si>
  <si>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</si>
  <si>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</si>
  <si>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</si>
  <si>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</si>
  <si>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</si>
  <si>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</si>
  <si>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</si>
  <si>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</si>
  <si>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</si>
  <si>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</si>
  <si>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</si>
  <si>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</si>
  <si>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</si>
  <si>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</si>
  <si>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</si>
  <si>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</si>
  <si>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</si>
  <si>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</si>
  <si>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</si>
  <si>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</si>
  <si>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</si>
  <si>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</si>
  <si>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</si>
  <si>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</si>
  <si>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</si>
  <si>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</si>
  <si>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</si>
  <si>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</si>
  <si>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</si>
  <si>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</si>
  <si>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</si>
  <si>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</si>
  <si>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</si>
  <si>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</si>
  <si>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</si>
  <si>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</si>
  <si>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</si>
  <si>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</si>
  <si>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</si>
  <si>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</si>
  <si>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</si>
  <si>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</si>
  <si>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</si>
  <si>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</si>
  <si>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</si>
  <si>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</si>
  <si>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</si>
  <si>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</si>
  <si>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</si>
  <si>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</si>
  <si>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</si>
  <si>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</si>
  <si>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</si>
  <si>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</si>
  <si>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</si>
  <si>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</si>
  <si>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</si>
  <si>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</si>
  <si>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</si>
  <si>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</si>
  <si>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</si>
  <si>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</si>
  <si>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</si>
  <si>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</si>
  <si>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</si>
  <si>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</si>
  <si>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</si>
  <si>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</si>
  <si>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</si>
  <si>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</si>
  <si>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</si>
  <si>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</si>
  <si>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</si>
  <si>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</si>
  <si>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</si>
  <si>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</si>
  <si>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</si>
  <si>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</si>
  <si>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</si>
  <si>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</si>
  <si>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</si>
  <si>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</si>
  <si>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</si>
  <si>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</si>
  <si>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</si>
  <si>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</si>
  <si>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</si>
  <si>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</si>
  <si>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</si>
  <si>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</si>
  <si>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</si>
  <si>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</si>
  <si>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</si>
  <si>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</si>
  <si>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</si>
  <si>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</si>
  <si>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</si>
  <si>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</si>
  <si>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</si>
  <si>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</si>
  <si>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</si>
  <si>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</si>
  <si>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</si>
  <si>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</si>
  <si>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</si>
  <si>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</si>
  <si>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</si>
  <si>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</si>
  <si>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</si>
  <si>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</si>
  <si>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</si>
  <si>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</si>
  <si>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</si>
  <si>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</si>
  <si>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</si>
  <si>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</si>
  <si>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</si>
  <si>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</si>
  <si>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</si>
  <si>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</si>
  <si>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</si>
  <si>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</si>
  <si>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</si>
  <si>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</si>
  <si>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</si>
  <si>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</si>
  <si>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</si>
  <si>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</si>
  <si>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</si>
  <si>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</si>
  <si>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</si>
  <si>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</si>
  <si>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</si>
  <si>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</si>
  <si>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</si>
  <si>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</si>
  <si>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</si>
  <si>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</si>
  <si>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</si>
  <si>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</si>
  <si>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</si>
  <si>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</si>
  <si>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</si>
  <si>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</si>
  <si>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</si>
  <si>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</si>
  <si>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</si>
  <si>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</si>
  <si>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</si>
  <si>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</si>
  <si>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</si>
  <si>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</si>
  <si>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</si>
  <si>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</si>
  <si>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</si>
  <si>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</si>
  <si>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</si>
  <si>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</si>
  <si>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</si>
  <si>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</si>
  <si>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</si>
  <si>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</si>
  <si>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</si>
  <si>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</si>
  <si>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</si>
  <si>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</si>
  <si>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</si>
  <si>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</si>
  <si>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</si>
  <si>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</si>
  <si>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</si>
  <si>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</si>
  <si>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</si>
  <si>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</si>
  <si>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</si>
  <si>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</si>
  <si>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</si>
  <si>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</si>
  <si>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</si>
  <si>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</si>
  <si>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</si>
  <si>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</si>
  <si>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</si>
  <si>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</si>
  <si>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</si>
  <si>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</si>
  <si>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</si>
  <si>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</si>
  <si>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</si>
  <si>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</si>
  <si>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</si>
  <si>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</si>
  <si>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</si>
  <si>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</si>
  <si>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</si>
  <si>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</si>
  <si>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</si>
  <si>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</si>
  <si>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</si>
  <si>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</si>
  <si>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</si>
  <si>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</si>
  <si>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</si>
  <si>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</si>
  <si>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</si>
  <si>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</si>
  <si>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</si>
  <si>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</si>
  <si>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</si>
  <si>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</si>
  <si>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</si>
  <si>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</si>
  <si>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</si>
  <si>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</si>
  <si>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</si>
  <si>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</si>
  <si>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</si>
  <si>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</si>
  <si>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</si>
  <si>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</si>
  <si>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</si>
  <si>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</si>
  <si>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</si>
  <si>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</si>
  <si>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</si>
  <si>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</si>
  <si>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</si>
  <si>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</si>
  <si>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</si>
  <si>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</si>
  <si>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</si>
  <si>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</si>
  <si>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</si>
  <si>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</si>
  <si>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</si>
  <si>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</si>
  <si>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</si>
  <si>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</si>
  <si>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</si>
  <si>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</si>
  <si>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</si>
  <si>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</si>
  <si>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</si>
  <si>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</si>
  <si>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</si>
  <si>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</si>
  <si>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</si>
  <si>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</si>
  <si>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</si>
  <si>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</si>
  <si>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</si>
  <si>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</si>
  <si>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</si>
  <si>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</si>
  <si>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</si>
  <si>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</si>
  <si>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</si>
  <si>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</si>
  <si>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</si>
  <si>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</si>
  <si>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</si>
  <si>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</si>
  <si>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</si>
  <si>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</si>
  <si>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</si>
  <si>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</si>
  <si>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</si>
  <si>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</si>
  <si>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</si>
  <si>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</si>
  <si>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</si>
  <si>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</si>
  <si>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</si>
  <si>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</si>
  <si>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</si>
  <si>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</si>
  <si>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</si>
  <si>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</si>
  <si>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</si>
  <si>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</si>
  <si>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</si>
  <si>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</si>
  <si>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</si>
  <si>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</si>
  <si>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</si>
  <si>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</si>
  <si>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</si>
  <si>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</si>
  <si>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</si>
  <si>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</si>
  <si>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</si>
  <si>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</si>
  <si>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</si>
  <si>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</si>
  <si>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</si>
  <si>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</si>
  <si>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</si>
  <si>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</si>
  <si>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</si>
  <si>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</si>
  <si>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</si>
  <si>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</si>
  <si>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</si>
  <si>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</si>
  <si>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</si>
  <si>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</si>
  <si>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</si>
  <si>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</si>
  <si>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</si>
  <si>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</si>
  <si>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</si>
  <si>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</si>
  <si>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</si>
  <si>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</si>
  <si>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</si>
  <si>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</si>
  <si>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</si>
  <si>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</si>
  <si>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</si>
  <si>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</si>
  <si>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</si>
  <si>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</si>
  <si>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</si>
  <si>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</si>
  <si>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</si>
  <si>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</si>
  <si>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</si>
  <si>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</si>
  <si>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</si>
  <si>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</si>
  <si>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</si>
  <si>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</si>
  <si>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</si>
  <si>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</si>
  <si>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</si>
  <si>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</si>
  <si>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</si>
  <si>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</si>
  <si>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</si>
  <si>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</si>
  <si>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</si>
  <si>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</si>
  <si>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</si>
  <si>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</si>
  <si>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</si>
  <si>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</si>
  <si>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</si>
  <si>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</si>
  <si>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</si>
  <si>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</si>
  <si>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</si>
  <si>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</si>
  <si>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</si>
  <si>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</si>
  <si>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</si>
  <si>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</si>
  <si>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</si>
  <si>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</si>
  <si>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</si>
  <si>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</si>
  <si>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</si>
  <si>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</si>
  <si>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</si>
  <si>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</si>
  <si>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</si>
  <si>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</si>
  <si>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</si>
  <si>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</si>
  <si>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</si>
  <si>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</si>
  <si>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</si>
  <si>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</si>
  <si>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</si>
  <si>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</si>
  <si>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</si>
  <si>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</si>
  <si>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</si>
  <si>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</si>
  <si>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</si>
  <si>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</si>
  <si>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</si>
  <si>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</si>
  <si>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</si>
  <si>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</si>
  <si>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</si>
  <si>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</si>
  <si>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</si>
  <si>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</si>
  <si>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</si>
  <si>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</si>
  <si>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</si>
  <si>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</si>
  <si>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</si>
  <si>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</si>
  <si>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</si>
  <si>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</si>
  <si>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</si>
  <si>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</si>
  <si>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</si>
  <si>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</si>
  <si>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</si>
  <si>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</si>
  <si>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</si>
  <si>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</si>
  <si>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</si>
  <si>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</si>
  <si>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</si>
  <si>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</si>
  <si>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</si>
  <si>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</si>
  <si>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</si>
  <si>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</si>
  <si>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</si>
  <si>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</si>
  <si>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</si>
  <si>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</si>
  <si>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</si>
  <si>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</si>
  <si>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</si>
  <si>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</si>
  <si>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</si>
  <si>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</si>
  <si>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</si>
  <si>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</si>
  <si>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</si>
  <si>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</si>
  <si>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</si>
  <si>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</si>
  <si>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</si>
  <si>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</si>
  <si>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</si>
  <si>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</si>
  <si>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</si>
  <si>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</si>
  <si>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</si>
  <si>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</si>
  <si>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</si>
  <si>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</si>
  <si>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</si>
  <si>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</si>
  <si>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</si>
  <si>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</si>
  <si>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</si>
  <si>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</si>
  <si>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</si>
  <si>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</si>
  <si>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</si>
  <si>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</si>
  <si>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</si>
  <si>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</si>
  <si>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</si>
  <si>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</si>
  <si>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</si>
  <si>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</si>
  <si>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</si>
  <si>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</si>
  <si>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</si>
  <si>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</si>
  <si>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</si>
  <si>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</si>
  <si>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</si>
  <si>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</si>
  <si>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</si>
  <si>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</si>
  <si>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</si>
  <si>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</si>
  <si>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</si>
  <si>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</si>
  <si>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</si>
  <si>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</si>
  <si>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</si>
  <si>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</si>
  <si>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</si>
  <si>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</si>
  <si>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</si>
  <si>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</si>
  <si>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</si>
  <si>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</si>
  <si>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</si>
  <si>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</si>
  <si>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</si>
  <si>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</si>
  <si>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</si>
  <si>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</si>
  <si>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</si>
  <si>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</si>
  <si>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</si>
  <si>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</si>
  <si>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</si>
  <si>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</si>
  <si>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</si>
  <si>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</si>
  <si>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</si>
  <si>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</si>
  <si>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</si>
  <si>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</si>
  <si>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</si>
  <si>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</si>
  <si>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</si>
  <si>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</si>
  <si>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</si>
  <si>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</si>
  <si>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</si>
  <si>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</si>
  <si>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</si>
  <si>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</si>
  <si>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</si>
  <si>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</si>
  <si>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</si>
  <si>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</si>
  <si>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</si>
  <si>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</si>
  <si>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</si>
  <si>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</si>
  <si>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</si>
  <si>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</si>
  <si>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</si>
  <si>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</si>
  <si>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</si>
  <si>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</si>
  <si>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</si>
  <si>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</si>
  <si>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</si>
  <si>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</si>
  <si>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</si>
  <si>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</si>
  <si>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</si>
  <si>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</si>
  <si>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</si>
  <si>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</si>
  <si>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</si>
  <si>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</si>
  <si>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</si>
  <si>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</si>
  <si>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</si>
  <si>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</si>
  <si>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</si>
  <si>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</si>
  <si>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</si>
  <si>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</si>
  <si>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</si>
  <si>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</si>
  <si>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</si>
  <si>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</si>
  <si>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</si>
  <si>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</si>
  <si>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</si>
  <si>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</si>
  <si>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</si>
  <si>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</si>
  <si>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</si>
  <si>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</si>
  <si>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</si>
  <si>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</si>
  <si>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</si>
  <si>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</si>
  <si>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</si>
  <si>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</si>
  <si>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</si>
  <si>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</si>
  <si>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</si>
  <si>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</si>
  <si>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</si>
  <si>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</si>
  <si>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</si>
  <si>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</si>
  <si>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</si>
  <si>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</si>
  <si>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</si>
  <si>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</si>
  <si>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</si>
  <si>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</si>
  <si>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</si>
  <si>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</si>
  <si>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</si>
  <si>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</si>
  <si>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</si>
  <si>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</si>
  <si>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</si>
  <si>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</si>
  <si>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</si>
  <si>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</si>
  <si>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</si>
  <si>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</si>
  <si>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</si>
  <si>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</si>
  <si>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</si>
  <si>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</si>
  <si>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</si>
  <si>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</si>
  <si>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</si>
  <si>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</si>
  <si>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</si>
  <si>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</si>
  <si>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</si>
  <si>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</si>
  <si>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</si>
  <si>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</si>
  <si>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</si>
  <si>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</si>
  <si>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</si>
  <si>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</si>
  <si>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</si>
  <si>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</si>
  <si>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</si>
  <si>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</si>
  <si>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</si>
  <si>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</si>
  <si>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</si>
  <si>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</si>
  <si>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</si>
  <si>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</si>
  <si>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</si>
  <si>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</si>
  <si>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</si>
  <si>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</si>
  <si>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</si>
  <si>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</si>
  <si>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</si>
  <si>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</si>
  <si>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</si>
  <si>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</si>
  <si>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</si>
  <si>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</si>
  <si>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</si>
  <si>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</si>
  <si>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</si>
  <si>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</si>
  <si>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</si>
  <si>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</si>
  <si>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</si>
  <si>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</si>
  <si>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</si>
  <si>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</si>
  <si>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</si>
  <si>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</si>
  <si>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</si>
  <si>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</si>
  <si>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</si>
  <si>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</si>
  <si>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</si>
  <si>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</si>
  <si>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</si>
  <si>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</si>
  <si>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</si>
  <si>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</si>
  <si>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</si>
  <si>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</si>
  <si>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</si>
  <si>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</si>
  <si>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</si>
  <si>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</si>
  <si>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</si>
  <si>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</si>
  <si>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</si>
  <si>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</si>
  <si>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</si>
  <si>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</si>
  <si>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</si>
  <si>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</si>
  <si>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</si>
  <si>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</si>
  <si>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</si>
  <si>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</si>
  <si>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</si>
  <si>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</si>
  <si>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</si>
  <si>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</si>
  <si>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</si>
  <si>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</si>
  <si>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</si>
  <si>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</si>
  <si>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</si>
  <si>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</si>
  <si>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</si>
  <si>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</si>
  <si>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</si>
  <si>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</si>
  <si>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</si>
  <si>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</si>
  <si>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</si>
  <si>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</si>
  <si>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</si>
  <si>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</si>
  <si>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</si>
  <si>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</si>
  <si>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</si>
  <si>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</si>
  <si>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</si>
  <si>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</si>
  <si>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</si>
  <si>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</si>
  <si>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</si>
  <si>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</si>
  <si>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</si>
  <si>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</si>
  <si>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</si>
  <si>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</si>
  <si>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</si>
  <si>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</si>
  <si>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</si>
  <si>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</si>
  <si>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</si>
  <si>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</si>
  <si>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</si>
  <si>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</si>
  <si>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</si>
  <si>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</si>
  <si>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</si>
  <si>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</si>
  <si>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</si>
  <si>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</si>
  <si>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</si>
  <si>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</si>
  <si>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</si>
  <si>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</si>
  <si>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</si>
  <si>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</si>
  <si>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</si>
  <si>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</si>
  <si>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</si>
  <si>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</si>
  <si>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</si>
  <si>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</si>
  <si>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</si>
  <si>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</si>
  <si>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</si>
  <si>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</si>
  <si>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</si>
  <si>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</si>
  <si>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</si>
  <si>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</si>
  <si>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</si>
  <si>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</si>
  <si>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</si>
  <si>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</si>
  <si>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</si>
  <si>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</si>
  <si>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</si>
  <si>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</si>
  <si>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</si>
  <si>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</si>
  <si>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</si>
  <si>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</si>
  <si>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</si>
  <si>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</si>
  <si>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</si>
  <si>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</si>
  <si>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</si>
  <si>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</si>
  <si>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</si>
  <si>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</si>
  <si>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</si>
  <si>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</si>
  <si>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</si>
  <si>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</si>
  <si>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</si>
  <si>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</si>
  <si>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</si>
  <si>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</si>
  <si>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</si>
  <si>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</si>
  <si>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</si>
  <si>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</si>
  <si>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</si>
  <si>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</si>
  <si>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</si>
  <si>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</si>
  <si>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</si>
  <si>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</si>
  <si>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</si>
  <si>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</si>
  <si>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</si>
  <si>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</si>
  <si>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</si>
  <si>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</si>
  <si>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</si>
  <si>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</si>
  <si>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</si>
  <si>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</si>
  <si>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</si>
  <si>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</si>
  <si>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</si>
  <si>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</si>
  <si>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</si>
  <si>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</si>
  <si>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</si>
  <si>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</si>
  <si>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</si>
  <si>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</si>
  <si>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</si>
  <si>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</si>
  <si>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</si>
  <si>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</si>
  <si>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</si>
  <si>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</si>
  <si>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</si>
  <si>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</si>
  <si>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</si>
  <si>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</si>
  <si>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</si>
  <si>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</si>
  <si>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</si>
  <si>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</si>
  <si>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</si>
  <si>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</si>
  <si>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</si>
  <si>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</si>
  <si>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</si>
  <si>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</si>
  <si>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</si>
  <si>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</si>
  <si>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</si>
  <si>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</si>
  <si>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</si>
  <si>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</si>
  <si>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</si>
  <si>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</si>
  <si>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</si>
  <si>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</si>
  <si>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</si>
  <si>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</si>
  <si>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</si>
  <si>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</si>
  <si>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</si>
  <si>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</si>
  <si>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</si>
  <si>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</si>
  <si>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</si>
  <si>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</si>
  <si>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</si>
  <si>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</si>
  <si>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</si>
  <si>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</si>
  <si>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</si>
  <si>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</si>
  <si>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</si>
  <si>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</si>
  <si>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</si>
  <si>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</si>
  <si>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</si>
  <si>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</si>
  <si>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</si>
  <si>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</si>
  <si>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</si>
  <si>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</si>
  <si>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</si>
  <si>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</si>
  <si>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</si>
  <si>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</si>
  <si>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</si>
  <si>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</si>
  <si>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</si>
  <si>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</si>
  <si>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</si>
  <si>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</si>
  <si>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</si>
  <si>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</si>
  <si>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</si>
  <si>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</si>
  <si>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</si>
  <si>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</si>
  <si>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</si>
  <si>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</si>
  <si>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</si>
  <si>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</si>
  <si>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</si>
  <si>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</si>
  <si>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</si>
  <si>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</si>
  <si>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</si>
  <si>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</si>
  <si>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</si>
  <si>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</si>
  <si>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</si>
  <si>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</si>
  <si>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</si>
  <si>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</si>
  <si>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</si>
  <si>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</si>
  <si>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</si>
  <si>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</si>
  <si>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</si>
  <si>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</si>
  <si>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</si>
  <si>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</si>
  <si>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</si>
  <si>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</si>
  <si>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</si>
  <si>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</si>
  <si>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</si>
  <si>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</si>
  <si>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</si>
  <si>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</si>
  <si>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</si>
  <si>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</si>
  <si>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</si>
  <si>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</si>
  <si>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</si>
  <si>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</si>
  <si>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</si>
  <si>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</si>
  <si>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</si>
  <si>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</si>
  <si>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</si>
  <si>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</si>
  <si>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</si>
  <si>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</si>
  <si>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</si>
  <si>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</si>
  <si>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</si>
  <si>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</si>
  <si>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</si>
  <si>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</si>
  <si>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</si>
  <si>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</si>
  <si>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</si>
  <si>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</si>
  <si>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</si>
  <si>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</si>
  <si>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</si>
  <si>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</si>
  <si>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</si>
  <si>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</si>
  <si>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</si>
  <si>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</si>
  <si>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</si>
  <si>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</si>
  <si>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</si>
  <si>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</si>
  <si>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</si>
  <si>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</si>
  <si>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</si>
  <si>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</si>
  <si>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</si>
  <si>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</si>
  <si>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</si>
  <si>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</si>
  <si>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</si>
  <si>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</si>
  <si>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</si>
  <si>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</si>
  <si>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</si>
  <si>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</si>
  <si>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</si>
  <si>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</si>
  <si>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</si>
  <si>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</si>
  <si>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</si>
  <si>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</si>
  <si>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</si>
  <si>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</si>
  <si>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</si>
  <si>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</si>
  <si>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</si>
  <si>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</si>
  <si>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</si>
  <si>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</si>
  <si>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</si>
  <si>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</si>
  <si>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</si>
  <si>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</si>
  <si>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</si>
  <si>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</si>
  <si>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</si>
  <si>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</si>
  <si>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</si>
  <si>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</si>
  <si>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</si>
  <si>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</si>
  <si>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</si>
  <si>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</si>
  <si>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</si>
  <si>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</si>
  <si>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</si>
  <si>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</si>
  <si>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</si>
  <si>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</si>
  <si>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</si>
  <si>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</si>
  <si>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</si>
  <si>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</si>
  <si>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</si>
  <si>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</si>
  <si>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</si>
  <si>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</si>
  <si>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</si>
  <si>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</si>
  <si>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</si>
  <si>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</si>
  <si>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</si>
  <si>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</si>
  <si>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</si>
  <si>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</si>
  <si>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</si>
  <si>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</si>
  <si>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</si>
  <si>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</si>
  <si>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</si>
  <si>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</si>
  <si>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</si>
  <si>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</si>
  <si>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</si>
  <si>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</si>
  <si>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</si>
  <si>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</si>
  <si>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</si>
  <si>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</si>
  <si>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</si>
  <si>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</si>
  <si>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</si>
  <si>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</si>
  <si>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</si>
  <si>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</si>
  <si>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</si>
  <si>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</si>
  <si>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</si>
  <si>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</si>
  <si>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</si>
  <si>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</si>
  <si>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</si>
  <si>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</si>
  <si>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</si>
  <si>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</si>
  <si>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</si>
  <si>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</si>
  <si>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</si>
  <si>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</si>
  <si>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</si>
  <si>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</si>
  <si>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</si>
  <si>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</si>
  <si>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</si>
  <si>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</si>
  <si>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</si>
  <si>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</si>
  <si>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</si>
  <si>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</si>
  <si>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</si>
  <si>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</si>
  <si>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</si>
  <si>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</si>
  <si>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</si>
  <si>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</si>
  <si>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</si>
  <si>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</si>
  <si>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</si>
  <si>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</si>
  <si>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</si>
  <si>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</si>
  <si>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</si>
  <si>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</si>
  <si>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</si>
  <si>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</si>
  <si>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</si>
  <si>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</si>
  <si>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</si>
  <si>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</si>
  <si>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</si>
  <si>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</si>
  <si>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</si>
  <si>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</si>
  <si>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</si>
  <si>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</si>
  <si>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</si>
  <si>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</si>
  <si>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</si>
  <si>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</si>
  <si>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</si>
  <si>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</si>
  <si>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</si>
  <si>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</si>
  <si>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</si>
  <si>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</si>
  <si>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</si>
  <si>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</si>
  <si>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</si>
  <si>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</si>
  <si>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</si>
  <si>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</si>
  <si>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</si>
  <si>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</si>
  <si>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</si>
  <si>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</si>
  <si>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</si>
  <si>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</si>
  <si>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</si>
  <si>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</si>
  <si>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</si>
  <si>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</si>
  <si>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</si>
  <si>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</si>
  <si>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</si>
  <si>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</si>
  <si>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</si>
  <si>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</si>
  <si>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</si>
  <si>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</si>
  <si>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</si>
  <si>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</si>
  <si>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</si>
  <si>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</si>
  <si>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</si>
  <si>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</si>
  <si>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</si>
  <si>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</si>
  <si>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</si>
  <si>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</si>
  <si>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</si>
  <si>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</si>
  <si>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</si>
  <si>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</si>
  <si>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</si>
  <si>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</si>
  <si>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</si>
  <si>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</si>
  <si>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</si>
  <si>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</si>
  <si>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</si>
  <si>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</si>
  <si>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</si>
  <si>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</si>
  <si>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</si>
  <si>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</si>
  <si>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</si>
  <si>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</si>
  <si>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</si>
  <si>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</si>
  <si>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</si>
  <si>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</si>
  <si>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</si>
  <si>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</si>
  <si>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</si>
  <si>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</si>
  <si>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</si>
  <si>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</si>
  <si>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</si>
  <si>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</si>
  <si>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</si>
  <si>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</si>
  <si>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</si>
  <si>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</si>
  <si>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</si>
  <si>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</si>
  <si>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</si>
  <si>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</si>
  <si>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</si>
  <si>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</si>
  <si>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</si>
  <si>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</si>
  <si>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</si>
  <si>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</si>
  <si>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</si>
  <si>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</si>
  <si>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</si>
  <si>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</si>
  <si>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</si>
  <si>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</si>
  <si>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</si>
  <si>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</si>
  <si>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</si>
  <si>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</si>
  <si>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</si>
  <si>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</si>
  <si>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</si>
  <si>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</si>
  <si>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</si>
  <si>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</si>
  <si>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</si>
  <si>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</si>
  <si>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</si>
  <si>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</si>
  <si>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</si>
  <si>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</si>
  <si>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</si>
  <si>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</si>
  <si>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</si>
  <si>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</si>
  <si>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</si>
  <si>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</si>
  <si>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</si>
  <si>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</si>
  <si>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</si>
  <si>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</si>
  <si>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</si>
  <si>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</si>
  <si>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</si>
  <si>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</si>
  <si>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</si>
  <si>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</si>
  <si>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</si>
  <si>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</si>
  <si>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</si>
  <si>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</si>
  <si>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</si>
  <si>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</si>
  <si>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</si>
  <si>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</si>
  <si>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</si>
  <si>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</si>
  <si>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</si>
  <si>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</si>
  <si>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</si>
  <si>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</si>
  <si>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</si>
  <si>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</si>
  <si>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</si>
  <si>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</si>
  <si>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</si>
  <si>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</si>
  <si>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</si>
  <si>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</si>
  <si>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</si>
  <si>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</si>
  <si>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</si>
  <si>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</si>
  <si>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</si>
  <si>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</si>
  <si>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</si>
  <si>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</si>
  <si>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</si>
  <si>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</si>
  <si>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</si>
  <si>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</si>
  <si>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</si>
  <si>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</si>
  <si>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</si>
  <si>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</si>
  <si>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</si>
  <si>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</si>
  <si>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</si>
  <si>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</si>
  <si>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</si>
  <si>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</si>
  <si>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</si>
  <si>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</si>
  <si>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</si>
  <si>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</si>
  <si>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</si>
  <si>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</si>
  <si>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</si>
  <si>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</si>
  <si>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</si>
  <si>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</si>
  <si>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</si>
  <si>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</si>
  <si>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</si>
  <si>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</si>
  <si>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</si>
  <si>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</si>
  <si>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</si>
  <si>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</si>
  <si>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</si>
  <si>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</si>
  <si>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</si>
  <si>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</si>
  <si>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</si>
  <si>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</si>
  <si>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</si>
  <si>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</si>
  <si>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</si>
  <si>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</si>
  <si>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</si>
  <si>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</si>
  <si>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</si>
  <si>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</si>
  <si>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</si>
  <si>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</si>
  <si>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</si>
  <si>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</si>
  <si>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</si>
  <si>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</si>
  <si>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</si>
  <si>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</si>
  <si>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</si>
  <si>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</si>
  <si>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</si>
  <si>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</si>
  <si>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</si>
  <si>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</si>
  <si>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</si>
  <si>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</si>
  <si>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</si>
  <si>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</si>
  <si>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</si>
  <si>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</si>
  <si>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</si>
  <si>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</si>
  <si>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</si>
  <si>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</si>
  <si>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</si>
  <si>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</si>
  <si>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</si>
  <si>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</si>
  <si>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</si>
  <si>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</si>
  <si>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</si>
  <si>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</si>
  <si>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</si>
  <si>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</si>
  <si>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</si>
  <si>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</si>
  <si>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</si>
  <si>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</si>
  <si>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</si>
  <si>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</si>
  <si>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</si>
  <si>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</si>
  <si>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</si>
  <si>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</si>
  <si>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</si>
  <si>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</si>
  <si>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</si>
  <si>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</si>
  <si>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</si>
  <si>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</si>
  <si>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</si>
  <si>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</si>
  <si>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</si>
  <si>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</si>
  <si>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</si>
  <si>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</si>
  <si>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</si>
  <si>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</si>
  <si>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</si>
  <si>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</si>
  <si>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</si>
  <si>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</si>
  <si>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</si>
  <si>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</si>
  <si>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</si>
  <si>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</si>
  <si>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</si>
  <si>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</si>
  <si>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</si>
  <si>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</si>
  <si>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</si>
  <si>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</si>
  <si>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</si>
  <si>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</si>
  <si>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</si>
  <si>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</si>
  <si>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</si>
  <si>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</si>
  <si>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</si>
  <si>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</si>
  <si>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</si>
  <si>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</si>
  <si>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</si>
  <si>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</si>
  <si>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</si>
  <si>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</si>
  <si>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</si>
  <si>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</si>
  <si>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</si>
  <si>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</si>
  <si>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</si>
  <si>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</si>
  <si>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</si>
  <si>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</si>
  <si>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</si>
  <si>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</si>
  <si>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</si>
  <si>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</si>
  <si>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</si>
  <si>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</si>
  <si>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</si>
  <si>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</si>
  <si>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</si>
  <si>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</si>
  <si>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</si>
  <si>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</si>
  <si>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</si>
  <si>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</si>
  <si>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</si>
  <si>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</si>
  <si>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</si>
  <si>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</si>
  <si>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</si>
  <si>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</si>
  <si>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</si>
  <si>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</si>
  <si>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</si>
  <si>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</si>
  <si>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</si>
  <si>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</si>
  <si>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</si>
  <si>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</si>
  <si>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</si>
  <si>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</si>
  <si>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</si>
  <si>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</si>
  <si>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</si>
  <si>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</si>
  <si>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</si>
  <si>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</si>
  <si>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</si>
  <si>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</si>
  <si>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</si>
  <si>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</si>
  <si>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</si>
  <si>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</si>
  <si>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</si>
  <si>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</si>
  <si>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</si>
  <si>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</si>
  <si>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</si>
  <si>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</si>
  <si>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</si>
  <si>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</si>
  <si>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</si>
  <si>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</si>
  <si>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</si>
  <si>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</si>
  <si>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</si>
  <si>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</si>
  <si>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</si>
  <si>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</si>
  <si>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</si>
  <si>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</si>
  <si>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</si>
  <si>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</si>
  <si>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</si>
  <si>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</si>
  <si>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</si>
  <si>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</si>
  <si>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</si>
  <si>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</si>
  <si>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</si>
  <si>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</si>
  <si>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</si>
  <si>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</si>
  <si>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</si>
  <si>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</si>
  <si>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</si>
  <si>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</si>
  <si>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</si>
  <si>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</si>
  <si>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</si>
  <si>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</si>
  <si>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</si>
  <si>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</si>
  <si>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</si>
  <si>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</si>
  <si>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</si>
  <si>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</si>
  <si>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</si>
  <si>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</si>
  <si>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</si>
  <si>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</si>
  <si>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</si>
  <si>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</si>
  <si>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</si>
  <si>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</si>
  <si>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</si>
  <si>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</si>
  <si>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</si>
  <si>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</si>
  <si>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</si>
  <si>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</si>
  <si>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</si>
  <si>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</si>
  <si>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</si>
  <si>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</si>
  <si>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</si>
  <si>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</si>
  <si>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</si>
  <si>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</si>
  <si>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</si>
  <si>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</si>
  <si>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</si>
  <si>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</si>
  <si>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</si>
  <si>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</si>
  <si>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</si>
  <si>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</si>
  <si>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</si>
  <si>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</si>
  <si>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</si>
  <si>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</si>
  <si>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</si>
  <si>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</si>
  <si>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</si>
  <si>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</si>
  <si>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</si>
  <si>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</si>
  <si>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</si>
  <si>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</si>
  <si>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</si>
  <si>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</si>
  <si>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</si>
  <si>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</si>
  <si>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</si>
  <si>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</si>
  <si>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</si>
  <si>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</si>
  <si>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</si>
  <si>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</si>
  <si>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</si>
  <si>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</si>
  <si>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</si>
  <si>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</si>
  <si>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</si>
  <si>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</si>
  <si>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</si>
  <si>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</si>
  <si>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</si>
  <si>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</si>
  <si>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</si>
  <si>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</si>
  <si>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</si>
  <si>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</si>
  <si>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</si>
  <si>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</si>
  <si>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</si>
  <si>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</si>
  <si>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</si>
  <si>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</si>
  <si>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</si>
  <si>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</si>
  <si>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</si>
  <si>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</si>
  <si>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</si>
  <si>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</si>
  <si>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</si>
  <si>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</si>
  <si>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</si>
  <si>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</si>
  <si>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</si>
  <si>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</si>
  <si>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</si>
  <si>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</si>
  <si>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</si>
  <si>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</si>
  <si>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</si>
  <si>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</si>
  <si>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</si>
  <si>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</si>
  <si>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</si>
  <si>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</si>
  <si>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</si>
  <si>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</si>
  <si>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</si>
  <si>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</si>
  <si>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</si>
  <si>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</si>
  <si>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</si>
  <si>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</si>
  <si>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</si>
  <si>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</si>
  <si>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</si>
  <si>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</si>
  <si>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</si>
  <si>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</si>
  <si>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</si>
  <si>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</si>
  <si>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</si>
  <si>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</si>
  <si>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</si>
  <si>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</si>
  <si>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</si>
  <si>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</si>
  <si>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</si>
  <si>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</si>
  <si>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</si>
  <si>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</si>
  <si>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</si>
  <si>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</si>
  <si>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</si>
  <si>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</si>
  <si>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</si>
  <si>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</si>
  <si>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</si>
  <si>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</si>
  <si>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</si>
  <si>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</si>
  <si>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</si>
  <si>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</si>
  <si>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</si>
  <si>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</si>
  <si>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</si>
  <si>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</si>
  <si>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</si>
  <si>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</si>
  <si>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</si>
  <si>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</si>
  <si>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</si>
  <si>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</si>
  <si>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</si>
  <si>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</si>
  <si>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</si>
  <si>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</si>
  <si>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</si>
  <si>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</si>
  <si>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</si>
  <si>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</si>
  <si>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</si>
  <si>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</si>
  <si>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</si>
  <si>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</si>
  <si>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</si>
  <si>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</si>
  <si>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</si>
  <si>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</si>
  <si>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</si>
  <si>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</si>
  <si>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</si>
  <si>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</si>
  <si>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</si>
  <si>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</si>
  <si>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</si>
  <si>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</si>
  <si>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</si>
  <si>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</si>
  <si>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</si>
  <si>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</si>
  <si>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</si>
  <si>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</si>
  <si>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</si>
  <si>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</si>
  <si>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</si>
  <si>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</si>
  <si>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</si>
  <si>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</si>
  <si>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</si>
  <si>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</si>
  <si>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</si>
  <si>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</si>
  <si>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</si>
  <si>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</si>
  <si>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</si>
  <si>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</si>
  <si>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</si>
  <si>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</si>
  <si>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</si>
  <si>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</si>
  <si>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</si>
  <si>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</si>
  <si>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</si>
  <si>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</si>
  <si>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</si>
  <si>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</si>
  <si>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</si>
  <si>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</si>
  <si>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</si>
  <si>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</si>
  <si>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</si>
  <si>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</si>
  <si>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</si>
  <si>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</si>
  <si>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</si>
  <si>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</si>
  <si>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</si>
  <si>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</si>
  <si>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</si>
  <si>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</si>
  <si>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</si>
  <si>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</si>
  <si>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</si>
  <si>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</si>
  <si>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</si>
  <si>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</si>
  <si>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</si>
  <si>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</si>
  <si>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</si>
  <si>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</si>
  <si>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</si>
  <si>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</si>
  <si>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</si>
  <si>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</si>
  <si>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</si>
  <si>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</si>
  <si>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</si>
  <si>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</si>
  <si>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</si>
  <si>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</si>
  <si>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</si>
  <si>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</si>
  <si>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</si>
  <si>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</si>
  <si>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</si>
  <si>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</si>
  <si>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</si>
  <si>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</si>
  <si>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</si>
  <si>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</si>
  <si>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</si>
  <si>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</si>
  <si>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</si>
  <si>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</si>
  <si>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</si>
  <si>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</si>
  <si>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</si>
  <si>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</si>
  <si>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</si>
  <si>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</si>
  <si>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</si>
  <si>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</si>
  <si>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</si>
  <si>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</si>
  <si>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</si>
  <si>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</si>
  <si>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</si>
  <si>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</si>
  <si>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</si>
  <si>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</si>
  <si>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</si>
  <si>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</si>
  <si>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</si>
  <si>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</si>
  <si>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</si>
  <si>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</si>
  <si>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</si>
  <si>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</si>
  <si>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</si>
  <si>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</si>
  <si>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</si>
  <si>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</si>
  <si>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</si>
  <si>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</si>
  <si>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</si>
  <si>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</si>
  <si>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</si>
  <si>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</si>
  <si>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</si>
  <si>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</si>
  <si>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</si>
  <si>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</si>
  <si>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</si>
  <si>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</si>
  <si>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</si>
  <si>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</si>
  <si>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</si>
  <si>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</si>
  <si>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</si>
  <si>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</si>
  <si>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</si>
  <si>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</si>
  <si>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</si>
  <si>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</si>
  <si>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</si>
  <si>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</si>
  <si>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</si>
  <si>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</si>
  <si>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</si>
  <si>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</si>
  <si>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</si>
  <si>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</si>
  <si>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</si>
  <si>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</si>
  <si>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</si>
  <si>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</si>
  <si>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</si>
  <si>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</si>
  <si>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</si>
  <si>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</si>
  <si>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</si>
  <si>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</si>
  <si>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</si>
  <si>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</si>
  <si>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</si>
  <si>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</si>
  <si>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</si>
  <si>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</si>
  <si>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</si>
  <si>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</si>
  <si>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</si>
  <si>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</si>
  <si>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</si>
  <si>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</si>
  <si>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</si>
  <si>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</si>
  <si>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</si>
  <si>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</si>
  <si>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</si>
  <si>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</si>
  <si>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</si>
  <si>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</si>
  <si>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</si>
  <si>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</si>
  <si>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</si>
  <si>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</si>
  <si>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</si>
  <si>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</si>
  <si>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</si>
  <si>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</si>
  <si>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</si>
  <si>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</si>
  <si>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</si>
  <si>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</si>
  <si>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</si>
  <si>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</si>
  <si>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</si>
  <si>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</si>
  <si>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</si>
  <si>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</si>
  <si>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</si>
  <si>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</si>
  <si>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</si>
  <si>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</si>
  <si>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</si>
  <si>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</si>
  <si>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</si>
  <si>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</si>
  <si>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</si>
  <si>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</si>
  <si>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</si>
  <si>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</si>
  <si>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</si>
  <si>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</si>
  <si>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</si>
  <si>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</si>
  <si>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</si>
  <si>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</si>
  <si>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</si>
  <si>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</si>
  <si>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</si>
  <si>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</si>
  <si>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</si>
  <si>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</si>
  <si>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</si>
  <si>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</si>
  <si>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</si>
  <si>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</si>
  <si>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</si>
  <si>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</si>
  <si>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</si>
  <si>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</si>
  <si>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</si>
  <si>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</si>
  <si>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</si>
  <si>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</si>
  <si>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</si>
  <si>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</si>
  <si>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</si>
  <si>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</si>
  <si>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</si>
  <si>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</si>
  <si>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</si>
  <si>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</si>
  <si>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</si>
  <si>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</si>
  <si>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</si>
  <si>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</si>
  <si>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</si>
  <si>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</si>
  <si>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</si>
  <si>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</si>
  <si>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</si>
  <si>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</si>
  <si>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</si>
  <si>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</si>
  <si>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</si>
  <si>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</si>
  <si>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</si>
  <si>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</si>
  <si>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</si>
  <si>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</si>
  <si>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</si>
  <si>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</si>
  <si>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</si>
  <si>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</si>
  <si>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</si>
  <si>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</si>
  <si>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</si>
  <si>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</si>
  <si>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</si>
  <si>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</si>
  <si>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</si>
  <si>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</si>
  <si>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</si>
  <si>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</si>
  <si>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</si>
  <si>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</si>
  <si>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</si>
  <si>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</si>
  <si>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</si>
  <si>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</si>
  <si>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</si>
  <si>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</si>
  <si>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</si>
  <si>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</si>
  <si>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</si>
  <si>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</si>
  <si>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</si>
  <si>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</si>
  <si>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</si>
  <si>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</si>
  <si>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</si>
  <si>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</si>
  <si>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</si>
  <si>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</si>
  <si>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</si>
  <si>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</si>
  <si>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</si>
  <si>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</si>
  <si>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</si>
  <si>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</si>
  <si>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</si>
  <si>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</si>
  <si>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</si>
  <si>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</si>
  <si>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</si>
  <si>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</si>
  <si>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</si>
  <si>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</si>
  <si>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</si>
  <si>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</si>
  <si>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</si>
  <si>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</si>
  <si>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</si>
  <si>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</si>
  <si>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</si>
  <si>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</si>
  <si>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</si>
  <si>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</si>
  <si>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</si>
  <si>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</si>
  <si>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</si>
  <si>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</si>
  <si>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</si>
  <si>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</si>
  <si>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</si>
  <si>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</si>
  <si>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</si>
  <si>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</si>
  <si>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</si>
  <si>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</si>
  <si>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</si>
  <si>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</si>
  <si>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</si>
  <si>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</si>
  <si>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</si>
  <si>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</si>
  <si>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</si>
  <si>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</si>
  <si>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</si>
  <si>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</si>
  <si>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</si>
  <si>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</si>
  <si>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</si>
  <si>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</si>
  <si>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</si>
  <si>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</si>
  <si>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</si>
  <si>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</si>
  <si>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</si>
  <si>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</si>
  <si>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</si>
  <si>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</si>
  <si>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</si>
  <si>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</si>
  <si>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</si>
  <si>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</si>
  <si>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</si>
  <si>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</si>
  <si>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</si>
  <si>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</si>
  <si>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</si>
  <si>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</si>
  <si>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</si>
  <si>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</si>
  <si>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</si>
  <si>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</si>
  <si>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</si>
  <si>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</si>
  <si>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</si>
  <si>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</si>
  <si>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</si>
  <si>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</si>
  <si>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</si>
  <si>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</si>
  <si>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</si>
  <si>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</si>
  <si>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</si>
  <si>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</si>
  <si>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</si>
  <si>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</si>
  <si>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</si>
  <si>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</si>
  <si>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</si>
  <si>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</si>
  <si>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</si>
  <si>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</si>
  <si>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</si>
  <si>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</si>
  <si>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</si>
  <si>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</si>
  <si>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</si>
  <si>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</si>
  <si>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</si>
  <si>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</si>
  <si>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</si>
  <si>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</si>
  <si>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</si>
  <si>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</si>
  <si>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</si>
  <si>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</si>
  <si>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</si>
  <si>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</si>
  <si>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</si>
  <si>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</si>
  <si>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</si>
  <si>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</si>
  <si>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</si>
  <si>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</si>
  <si>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</si>
  <si>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</si>
  <si>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</si>
  <si>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</si>
  <si>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</si>
  <si>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</si>
  <si>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</si>
  <si>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</si>
  <si>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</si>
  <si>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</si>
  <si>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</si>
  <si>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</si>
  <si>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</si>
  <si>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</si>
  <si>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</si>
  <si>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</si>
  <si>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</si>
  <si>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</si>
  <si>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</si>
  <si>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</si>
  <si>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</si>
  <si>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</si>
  <si>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</si>
  <si>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</si>
  <si>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</si>
  <si>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</si>
  <si>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</si>
  <si>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</si>
  <si>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</si>
  <si>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</si>
  <si>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</si>
  <si>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</si>
  <si>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</si>
  <si>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</si>
  <si>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</si>
  <si>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</si>
  <si>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</si>
  <si>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</si>
  <si>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</si>
  <si>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</si>
  <si>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</si>
  <si>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</si>
  <si>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</si>
  <si>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</si>
  <si>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</si>
  <si>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</si>
  <si>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</si>
  <si>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</si>
  <si>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</si>
  <si>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</si>
  <si>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</si>
  <si>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</si>
  <si>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</si>
  <si>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</si>
  <si>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</si>
  <si>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</si>
  <si>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</si>
  <si>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</si>
  <si>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</si>
  <si>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</si>
  <si>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</si>
  <si>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</si>
  <si>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</si>
  <si>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</si>
  <si>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</si>
  <si>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</si>
  <si>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</si>
  <si>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</si>
  <si>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</si>
  <si>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</si>
  <si>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</si>
  <si>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</si>
  <si>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</si>
  <si>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</si>
  <si>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</si>
  <si>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</si>
  <si>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</si>
  <si>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</si>
  <si>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</si>
  <si>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</si>
  <si>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</si>
  <si>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</si>
  <si>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</si>
  <si>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</si>
  <si>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</si>
  <si>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</si>
  <si>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</si>
  <si>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</si>
  <si>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</si>
  <si>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</si>
  <si>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</si>
  <si>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</si>
  <si>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</si>
  <si>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</si>
  <si>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</si>
  <si>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</si>
  <si>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</si>
  <si>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</si>
  <si>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</si>
  <si>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</si>
  <si>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</si>
  <si>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</si>
  <si>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</si>
  <si>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</si>
  <si>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</si>
  <si>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</si>
  <si>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</si>
  <si>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</si>
  <si>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</si>
  <si>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</si>
  <si>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</si>
  <si>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</si>
  <si>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</si>
  <si>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</si>
  <si>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</si>
  <si>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</si>
  <si>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</si>
  <si>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</si>
  <si>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</si>
  <si>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</si>
  <si>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</si>
  <si>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</si>
  <si>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</si>
  <si>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</si>
  <si>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</si>
  <si>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</si>
  <si>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</si>
  <si>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</si>
  <si>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</si>
  <si>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</si>
  <si>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</si>
  <si>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</si>
  <si>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</si>
  <si>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</si>
  <si>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</si>
  <si>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</si>
  <si>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</si>
  <si>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</si>
  <si>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</si>
  <si>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</si>
  <si>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</si>
  <si>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</si>
  <si>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</si>
  <si>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</si>
  <si>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</si>
  <si>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</si>
  <si>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</si>
  <si>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</si>
  <si>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</si>
  <si>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</si>
  <si>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</si>
  <si>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</si>
  <si>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</si>
  <si>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</si>
  <si>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</si>
  <si>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</si>
  <si>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</si>
  <si>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</si>
  <si>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</si>
  <si>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</si>
  <si>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</si>
  <si>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</si>
  <si>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</si>
  <si>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</si>
  <si>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</si>
  <si>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</si>
  <si>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</si>
  <si>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</si>
  <si>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</si>
  <si>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</si>
  <si>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</si>
  <si>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</si>
  <si>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</si>
  <si>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</si>
  <si>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</si>
  <si>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</si>
  <si>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</si>
  <si>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</si>
  <si>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</si>
  <si>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</si>
  <si>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</si>
  <si>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</si>
  <si>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</si>
  <si>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</si>
  <si>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</si>
  <si>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</si>
  <si>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</si>
  <si>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</si>
  <si>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</si>
  <si>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</si>
  <si>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</si>
  <si>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</si>
  <si>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</si>
  <si>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</si>
  <si>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</si>
  <si>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</si>
  <si>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</si>
  <si>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</si>
  <si>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</si>
  <si>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</si>
  <si>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</si>
  <si>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</si>
  <si>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</si>
  <si>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</si>
  <si>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</si>
  <si>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</si>
  <si>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</si>
  <si>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</si>
  <si>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</si>
  <si>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</si>
  <si>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</si>
  <si>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</si>
  <si>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</si>
  <si>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</si>
  <si>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</si>
  <si>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</si>
  <si>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</si>
  <si>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</si>
  <si>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</si>
  <si>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</si>
  <si>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</si>
  <si>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</si>
  <si>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</si>
  <si>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</si>
  <si>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</si>
  <si>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</si>
  <si>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</si>
  <si>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</si>
  <si>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</si>
  <si>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</si>
  <si>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</si>
  <si>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</si>
  <si>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</si>
  <si>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</si>
  <si>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</si>
  <si>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</si>
  <si>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</si>
  <si>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</si>
  <si>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</si>
  <si>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</si>
  <si>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</si>
  <si>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</si>
  <si>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</si>
  <si>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</si>
  <si>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</si>
  <si>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</si>
  <si>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</si>
  <si>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</si>
  <si>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</si>
  <si>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</si>
  <si>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</si>
  <si>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</si>
  <si>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</si>
  <si>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</si>
  <si>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</si>
  <si>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</si>
  <si>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</si>
  <si>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</si>
  <si>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</si>
  <si>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</si>
  <si>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</si>
  <si>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</si>
  <si>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</si>
  <si>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</si>
  <si>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</si>
  <si>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</si>
  <si>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</si>
  <si>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</si>
  <si>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</si>
  <si>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</si>
  <si>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</si>
  <si>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</si>
  <si>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</si>
  <si>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</si>
  <si>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</si>
  <si>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</si>
  <si>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</si>
  <si>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</si>
  <si>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</si>
  <si>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</si>
  <si>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</si>
  <si>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</si>
  <si>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</si>
  <si>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</si>
  <si>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</si>
  <si>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</si>
  <si>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</si>
  <si>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</si>
  <si>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</si>
  <si>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</si>
  <si>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</si>
  <si>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</si>
  <si>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</si>
  <si>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</si>
  <si>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</si>
  <si>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</si>
  <si>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</si>
  <si>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</si>
  <si>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</si>
  <si>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</si>
  <si>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</si>
  <si>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</si>
  <si>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</si>
  <si>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</si>
  <si>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</si>
  <si>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</si>
  <si>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</si>
  <si>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</si>
  <si>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</si>
  <si>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</si>
  <si>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</si>
  <si>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</si>
  <si>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</si>
  <si>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</si>
  <si>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</si>
  <si>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</si>
  <si>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</si>
  <si>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</si>
  <si>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</si>
  <si>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</si>
  <si>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</si>
  <si>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</si>
  <si>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</si>
  <si>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</si>
  <si>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</si>
  <si>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</si>
  <si>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</si>
  <si>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</si>
  <si>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</si>
  <si>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</si>
  <si>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</si>
  <si>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</si>
  <si>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</si>
  <si>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</si>
  <si>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</si>
  <si>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</si>
  <si>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</si>
  <si>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</si>
  <si>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</si>
  <si>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</si>
  <si>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</si>
  <si>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</si>
  <si>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</si>
  <si>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</si>
  <si>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</si>
  <si>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</si>
  <si>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</si>
  <si>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</si>
  <si>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</si>
  <si>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</si>
  <si>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</si>
  <si>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</si>
  <si>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</si>
  <si>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</si>
  <si>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</si>
  <si>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</si>
  <si>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</si>
  <si>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</si>
  <si>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</si>
  <si>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</si>
  <si>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</si>
  <si>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</si>
  <si>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</si>
  <si>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</si>
  <si>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</si>
  <si>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</si>
  <si>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</si>
  <si>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</si>
  <si>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</si>
  <si>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</si>
  <si>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</si>
  <si>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</si>
  <si>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</si>
  <si>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</si>
  <si>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</si>
  <si>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</si>
  <si>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</si>
  <si>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</si>
  <si>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</si>
  <si>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</si>
  <si>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</si>
  <si>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</si>
  <si>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</si>
  <si>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</si>
  <si>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</si>
  <si>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</si>
  <si>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</si>
  <si>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</si>
  <si>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</si>
  <si>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</si>
  <si>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</si>
  <si>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</si>
  <si>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</si>
  <si>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</si>
  <si>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</si>
  <si>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</si>
  <si>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</si>
  <si>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</si>
  <si>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</si>
  <si>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</si>
  <si>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</si>
  <si>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</si>
  <si>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</si>
  <si>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</si>
  <si>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</si>
  <si>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</si>
  <si>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</si>
  <si>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</si>
  <si>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</si>
  <si>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</si>
  <si>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</si>
  <si>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</si>
  <si>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</si>
  <si>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</si>
  <si>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</si>
  <si>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</si>
  <si>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</si>
  <si>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</si>
  <si>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</si>
  <si>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</si>
  <si>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</si>
  <si>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</si>
  <si>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</si>
  <si>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</si>
  <si>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</si>
  <si>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</si>
  <si>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</si>
  <si>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</si>
  <si>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</si>
  <si>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</si>
  <si>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</si>
  <si>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</si>
  <si>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</si>
  <si>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</si>
  <si>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</si>
  <si>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</si>
  <si>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</si>
  <si>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</si>
  <si>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</si>
  <si>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</si>
  <si>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</si>
  <si>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</si>
  <si>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</si>
  <si>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</si>
  <si>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</si>
  <si>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</si>
  <si>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</si>
  <si>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</si>
  <si>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</si>
  <si>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</si>
  <si>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</si>
  <si>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</si>
  <si>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</si>
  <si>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</si>
  <si>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</si>
  <si>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</si>
  <si>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</si>
  <si>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</si>
  <si>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</si>
  <si>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</si>
  <si>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</si>
  <si>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</si>
  <si>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</si>
  <si>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</si>
  <si>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</si>
  <si>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</si>
  <si>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</si>
  <si>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</si>
  <si>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</si>
  <si>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</si>
  <si>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</si>
  <si>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</si>
  <si>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</si>
  <si>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</si>
  <si>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</si>
  <si>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</si>
  <si>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</si>
  <si>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</si>
  <si>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</si>
  <si>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</si>
  <si>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</si>
  <si>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</si>
  <si>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</si>
  <si>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</si>
  <si>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</si>
  <si>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</si>
  <si>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</si>
  <si>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</si>
  <si>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</si>
  <si>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</si>
  <si>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</si>
  <si>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</si>
  <si>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</si>
  <si>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</si>
  <si>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</si>
  <si>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</si>
  <si>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</si>
  <si>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</si>
  <si>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</si>
  <si>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</si>
  <si>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</si>
  <si>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</si>
  <si>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</si>
  <si>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</si>
  <si>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</si>
  <si>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</si>
  <si>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</si>
  <si>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</si>
  <si>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</si>
  <si>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</si>
  <si>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</si>
  <si>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</si>
  <si>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</si>
  <si>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</si>
  <si>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</si>
  <si>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</si>
  <si>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</si>
  <si>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</si>
  <si>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</si>
  <si>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</si>
  <si>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</si>
  <si>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</si>
  <si>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</si>
  <si>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</si>
  <si>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</si>
  <si>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</si>
  <si>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</si>
  <si>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</si>
  <si>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</si>
  <si>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</si>
  <si>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</si>
  <si>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</si>
  <si>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</si>
  <si>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</si>
  <si>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</si>
  <si>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</si>
  <si>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</si>
  <si>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</si>
  <si>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</si>
  <si>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</si>
  <si>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</si>
  <si>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</si>
  <si>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</si>
  <si>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</si>
  <si>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</si>
  <si>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</si>
  <si>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</si>
  <si>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</si>
  <si>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</si>
  <si>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</si>
  <si>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</si>
  <si>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</si>
  <si>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</si>
  <si>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</si>
  <si>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</si>
  <si>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</si>
  <si>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</si>
  <si>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</si>
  <si>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</si>
  <si>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</si>
  <si>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</si>
  <si>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</si>
  <si>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</si>
  <si>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</si>
  <si>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</si>
  <si>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</si>
  <si>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</si>
  <si>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</si>
  <si>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</si>
  <si>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</si>
  <si>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</si>
  <si>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</si>
  <si>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</si>
  <si>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</si>
  <si>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</si>
  <si>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</si>
  <si>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</si>
  <si>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</si>
  <si>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</si>
  <si>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</si>
  <si>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</si>
  <si>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</si>
  <si>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</si>
  <si>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</si>
  <si>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</si>
  <si>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</si>
  <si>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</si>
  <si>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</si>
  <si>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</si>
  <si>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</si>
  <si>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</si>
  <si>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</si>
  <si>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</si>
  <si>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</si>
  <si>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</si>
  <si>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</si>
  <si>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</si>
  <si>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</si>
  <si>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</si>
  <si>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</si>
  <si>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</si>
  <si>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</si>
  <si>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</si>
  <si>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</si>
  <si>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</si>
  <si>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</si>
  <si>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</si>
  <si>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</si>
  <si>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</si>
  <si>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</si>
  <si>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</si>
  <si>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</si>
  <si>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</si>
  <si>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</si>
  <si>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</si>
  <si>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</si>
  <si>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</si>
  <si>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</si>
  <si>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</si>
  <si>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</si>
  <si>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</si>
  <si>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</si>
  <si>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</si>
  <si>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</si>
  <si>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</si>
  <si>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</si>
  <si>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</si>
  <si>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</si>
  <si>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</si>
  <si>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</si>
  <si>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</si>
  <si>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</si>
  <si>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</si>
  <si>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</si>
  <si>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</si>
  <si>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</si>
  <si>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</si>
  <si>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</si>
  <si>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</si>
  <si>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</si>
  <si>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</si>
  <si>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</si>
  <si>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</si>
  <si>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</si>
  <si>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</si>
  <si>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</si>
  <si>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</si>
  <si>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</si>
  <si>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</si>
  <si>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</si>
  <si>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</si>
  <si>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</si>
  <si>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</si>
  <si>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</si>
  <si>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</si>
  <si>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</si>
  <si>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</si>
  <si>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</si>
  <si>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</si>
  <si>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</si>
  <si>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</si>
  <si>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</si>
  <si>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</si>
  <si>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</si>
  <si>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</si>
  <si>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</si>
  <si>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</si>
  <si>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</si>
  <si>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</si>
  <si>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</si>
  <si>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</si>
  <si>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</si>
  <si>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</si>
  <si>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</si>
  <si>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</si>
  <si>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</si>
  <si>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</si>
  <si>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</si>
  <si>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</si>
  <si>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</si>
  <si>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</si>
  <si>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</si>
  <si>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</si>
  <si>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</si>
  <si>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</si>
  <si>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</si>
  <si>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</si>
  <si>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</si>
  <si>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</si>
  <si>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</si>
  <si>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</si>
  <si>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</si>
  <si>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</si>
  <si>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</si>
  <si>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</si>
  <si>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</si>
  <si>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</si>
  <si>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</si>
  <si>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</si>
  <si>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</si>
  <si>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</si>
  <si>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</si>
  <si>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</si>
  <si>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</si>
  <si>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</si>
  <si>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</si>
  <si>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</si>
  <si>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</si>
  <si>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</si>
  <si>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</si>
  <si>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</si>
  <si>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</si>
  <si>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</si>
  <si>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</si>
  <si>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</si>
  <si>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</si>
  <si>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</si>
  <si>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</si>
  <si>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</si>
  <si>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</si>
  <si>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</si>
  <si>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</si>
  <si>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</si>
  <si>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</si>
  <si>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</si>
  <si>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</si>
  <si>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</si>
  <si>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</si>
  <si>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</si>
  <si>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</si>
  <si>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</si>
  <si>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</si>
  <si>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</si>
  <si>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</si>
  <si>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</si>
  <si>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</si>
  <si>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</si>
  <si>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</si>
  <si>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</si>
  <si>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</si>
  <si>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</si>
  <si>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</si>
  <si>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</si>
  <si>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</si>
  <si>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</si>
  <si>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</si>
  <si>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</si>
  <si>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</si>
  <si>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</si>
  <si>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</si>
  <si>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</si>
  <si>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</si>
  <si>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</si>
  <si>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</si>
  <si>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</si>
  <si>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</si>
  <si>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</si>
  <si>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</si>
  <si>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</si>
  <si>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</si>
  <si>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</si>
  <si>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</si>
  <si>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</si>
  <si>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</si>
  <si>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</si>
  <si>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</si>
  <si>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</si>
  <si>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</si>
  <si>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</si>
  <si>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</si>
  <si>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</si>
  <si>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</si>
  <si>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</si>
  <si>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</si>
  <si>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</si>
  <si>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</si>
  <si>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</si>
  <si>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</si>
  <si>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</si>
  <si>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</si>
  <si>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</si>
  <si>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</si>
  <si>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</si>
  <si>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</si>
  <si>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</si>
  <si>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</si>
  <si>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</si>
  <si>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</si>
  <si>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</si>
  <si>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</si>
  <si>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</si>
  <si>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</si>
  <si>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</si>
  <si>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</si>
  <si>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</si>
  <si>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</si>
  <si>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</si>
  <si>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</si>
  <si>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</si>
  <si>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</si>
  <si>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</si>
  <si>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</si>
  <si>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</si>
  <si>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</si>
  <si>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</si>
  <si>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</si>
  <si>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</si>
  <si>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</si>
  <si>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</si>
  <si>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</si>
  <si>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</si>
  <si>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</si>
  <si>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</si>
  <si>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</si>
  <si>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</si>
  <si>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</si>
  <si>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</si>
  <si>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</si>
  <si>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</si>
  <si>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</si>
  <si>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</si>
  <si>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</si>
  <si>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</si>
  <si>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</si>
  <si>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</si>
  <si>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</si>
  <si>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</si>
  <si>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</si>
  <si>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</si>
  <si>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</si>
  <si>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</si>
  <si>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</si>
  <si>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</si>
  <si>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</si>
  <si>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</si>
  <si>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</si>
  <si>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</si>
  <si>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</si>
  <si>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</si>
  <si>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</si>
  <si>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</si>
  <si>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</si>
  <si>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</si>
  <si>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</si>
  <si>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</si>
  <si>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</si>
  <si>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</si>
  <si>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</si>
  <si>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</si>
  <si>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</si>
  <si>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</si>
  <si>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</si>
  <si>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</si>
  <si>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</si>
  <si>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</si>
  <si>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</si>
  <si>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</si>
  <si>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</si>
  <si>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</si>
  <si>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</si>
  <si>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</si>
  <si>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</si>
  <si>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</si>
  <si>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</si>
  <si>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</si>
  <si>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</si>
  <si>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</si>
  <si>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</si>
  <si>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</si>
  <si>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</si>
  <si>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</si>
  <si>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</si>
  <si>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</si>
  <si>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</si>
  <si>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</si>
  <si>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</si>
  <si>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</si>
  <si>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</si>
  <si>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</si>
  <si>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</si>
  <si>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</si>
  <si>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</si>
  <si>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</si>
  <si>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</si>
  <si>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</si>
  <si>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</si>
  <si>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</si>
  <si>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</si>
  <si>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</si>
  <si>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</si>
  <si>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</si>
  <si>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</si>
  <si>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</si>
  <si>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</si>
  <si>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</si>
  <si>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</si>
  <si>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</si>
  <si>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</si>
  <si>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</si>
  <si>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</si>
  <si>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</si>
  <si>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</si>
  <si>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</si>
  <si>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</si>
  <si>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</si>
  <si>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</si>
  <si>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</si>
  <si>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</si>
  <si>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</si>
  <si>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</si>
  <si>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</si>
  <si>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</si>
  <si>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</si>
  <si>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</si>
  <si>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</si>
  <si>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</si>
  <si>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</si>
  <si>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</si>
  <si>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</si>
  <si>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</si>
  <si>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</si>
  <si>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</si>
  <si>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</si>
  <si>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</si>
  <si>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</si>
  <si>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</si>
  <si>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</si>
  <si>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</si>
  <si>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</si>
  <si>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</si>
  <si>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</si>
  <si>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</si>
  <si>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</si>
  <si>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</si>
  <si>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</si>
  <si>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</si>
  <si>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</si>
  <si>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</si>
  <si>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</si>
  <si>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</si>
  <si>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</si>
  <si>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</si>
  <si>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</si>
  <si>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</si>
  <si>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</si>
  <si>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</si>
  <si>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</si>
  <si>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</si>
  <si>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</si>
  <si>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</si>
  <si>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</si>
  <si>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</si>
  <si>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</si>
  <si>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</si>
  <si>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</si>
  <si>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</si>
  <si>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</si>
  <si>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</si>
  <si>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</si>
  <si>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</si>
  <si>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</si>
  <si>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</si>
  <si>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</si>
  <si>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</si>
  <si>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</si>
  <si>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</si>
  <si>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</si>
  <si>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</si>
  <si>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</si>
  <si>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</si>
  <si>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</si>
  <si>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</si>
  <si>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</si>
  <si>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</si>
  <si>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</si>
  <si>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</si>
  <si>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</si>
  <si>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</si>
  <si>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</si>
  <si>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</si>
  <si>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</si>
  <si>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</si>
  <si>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</si>
  <si>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</si>
  <si>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</si>
  <si>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</si>
  <si>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</si>
  <si>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</si>
  <si>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</si>
  <si>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</si>
  <si>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</si>
  <si>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</si>
  <si>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</si>
  <si>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</si>
  <si>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</si>
  <si>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</si>
  <si>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</si>
  <si>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</si>
  <si>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</si>
  <si>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</si>
  <si>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</si>
  <si>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</si>
  <si>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</si>
  <si>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</si>
  <si>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</si>
  <si>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</si>
  <si>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</si>
  <si>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</si>
  <si>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</si>
  <si>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</si>
  <si>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</si>
  <si>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</si>
  <si>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</si>
  <si>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</si>
  <si>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</si>
  <si>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</si>
  <si>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</si>
  <si>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</si>
  <si>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</si>
  <si>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</si>
  <si>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</si>
  <si>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</si>
  <si>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</si>
  <si>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</si>
  <si>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</si>
  <si>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</si>
  <si>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</si>
  <si>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</si>
  <si>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</si>
  <si>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</si>
  <si>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</si>
  <si>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</si>
  <si>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</si>
  <si>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</si>
  <si>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</si>
  <si>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</si>
  <si>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</si>
  <si>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</si>
  <si>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</si>
  <si>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</si>
  <si>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</si>
  <si>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</si>
  <si>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</si>
  <si>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</si>
  <si>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</si>
  <si>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</si>
  <si>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</si>
  <si>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</si>
  <si>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</si>
  <si>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</si>
  <si>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</si>
  <si>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</si>
  <si>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</si>
  <si>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</si>
  <si>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</si>
  <si>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</si>
  <si>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</si>
  <si>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</si>
  <si>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</si>
  <si>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</si>
  <si>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</si>
  <si>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</si>
  <si>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</si>
  <si>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</si>
  <si>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</si>
  <si>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</si>
  <si>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</si>
  <si>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</si>
  <si>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</si>
  <si>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</si>
  <si>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</si>
  <si>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</si>
  <si>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</si>
  <si>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</si>
  <si>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</si>
  <si>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</si>
  <si>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</si>
  <si>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</si>
  <si>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</si>
  <si>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</si>
  <si>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</si>
  <si>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</si>
  <si>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</si>
  <si>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</si>
  <si>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</si>
  <si>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</si>
  <si>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</si>
  <si>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</si>
  <si>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</si>
  <si>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</si>
  <si>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</si>
  <si>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</si>
  <si>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</si>
  <si>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</si>
  <si>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</si>
  <si>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</si>
  <si>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</si>
  <si>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</si>
  <si>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</si>
  <si>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</si>
  <si>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</si>
  <si>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</si>
  <si>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</si>
  <si>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</si>
  <si>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</si>
  <si>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</si>
  <si>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</si>
  <si>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</si>
  <si>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</si>
  <si>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</si>
  <si>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</si>
  <si>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</si>
  <si>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</si>
  <si>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</si>
  <si>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</si>
  <si>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</si>
  <si>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</si>
  <si>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</si>
  <si>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</si>
  <si>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</si>
  <si>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</si>
  <si>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</si>
  <si>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</si>
  <si>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</si>
  <si>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</si>
  <si>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</si>
  <si>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</si>
  <si>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</si>
  <si>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</si>
  <si>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</si>
  <si>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</si>
  <si>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</si>
  <si>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</si>
  <si>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</si>
  <si>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</si>
  <si>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</si>
  <si>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</si>
  <si>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</si>
  <si>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</si>
  <si>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</si>
  <si>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</si>
  <si>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</si>
  <si>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</si>
  <si>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</si>
  <si>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</si>
  <si>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</si>
  <si>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</si>
  <si>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</si>
  <si>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</si>
  <si>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</si>
  <si>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</si>
  <si>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</si>
  <si>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</si>
  <si>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</si>
  <si>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</si>
  <si>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</si>
  <si>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</si>
  <si>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</si>
  <si>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</si>
  <si>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</si>
  <si>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</si>
  <si>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</si>
  <si>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</si>
  <si>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</si>
  <si>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</si>
  <si>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</si>
  <si>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</si>
  <si>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</si>
  <si>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</si>
  <si>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</si>
  <si>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</si>
  <si>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</si>
  <si>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</si>
  <si>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</si>
  <si>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</si>
  <si>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</si>
  <si>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</si>
  <si>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</si>
  <si>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</si>
  <si>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</si>
  <si>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</si>
  <si>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</si>
  <si>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</si>
  <si>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</si>
  <si>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</si>
  <si>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</si>
  <si>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</si>
  <si>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</si>
  <si>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</si>
  <si>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</si>
  <si>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</si>
  <si>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</si>
  <si>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</si>
  <si>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</si>
  <si>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</si>
  <si>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</si>
  <si>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</si>
  <si>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</si>
  <si>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</si>
  <si>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</si>
  <si>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</si>
  <si>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</si>
  <si>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</si>
  <si>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</si>
  <si>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</si>
  <si>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</si>
  <si>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</si>
  <si>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</si>
  <si>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</si>
  <si>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</si>
  <si>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</si>
  <si>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</si>
  <si>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</si>
  <si>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</si>
  <si>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</si>
  <si>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</si>
  <si>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</si>
  <si>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</si>
  <si>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</si>
  <si>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</si>
  <si>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</si>
  <si>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</si>
  <si>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</si>
  <si>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</si>
  <si>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</si>
  <si>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</si>
  <si>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</si>
  <si>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</si>
  <si>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</si>
  <si>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</si>
  <si>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</si>
  <si>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</si>
  <si>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</si>
  <si>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</si>
  <si>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</si>
  <si>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</si>
  <si>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</si>
  <si>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</si>
  <si>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</si>
  <si>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</si>
  <si>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</si>
  <si>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</si>
  <si>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</si>
  <si>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</si>
  <si>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</si>
  <si>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</si>
  <si>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</si>
  <si>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</si>
  <si>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</si>
  <si>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</si>
  <si>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</si>
  <si>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</si>
  <si>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</si>
  <si>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</si>
  <si>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</si>
  <si>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</si>
  <si>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</si>
  <si>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</si>
  <si>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</si>
  <si>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</si>
  <si>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</si>
  <si>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</si>
  <si>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</si>
  <si>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</si>
  <si>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</si>
  <si>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</si>
  <si>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</si>
  <si>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</si>
  <si>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</si>
  <si>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</si>
  <si>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</si>
  <si>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</si>
  <si>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</si>
  <si>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</si>
  <si>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</si>
  <si>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</si>
  <si>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</si>
  <si>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</si>
  <si>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</si>
  <si>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</si>
  <si>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</si>
  <si>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</si>
  <si>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</si>
  <si>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</si>
  <si>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</si>
  <si>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</si>
  <si>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</si>
  <si>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</si>
  <si>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</si>
  <si>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</si>
  <si>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</si>
  <si>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</si>
  <si>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</si>
  <si>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</si>
  <si>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</si>
  <si>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</si>
  <si>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</si>
  <si>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</si>
  <si>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</si>
  <si>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</si>
  <si>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</si>
  <si>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</si>
  <si>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</si>
  <si>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</si>
  <si>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</si>
  <si>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</si>
  <si>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PCM-20251213-00000753</t>
  </si>
  <si>
    <t xml:space="preserve">Ata site TS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</si>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</sst>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7" dataDxfId="46" headerRowBorderDxfId="44" tableBorderDxfId="45" totalsRowBorderDxfId="43">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341.60073715277395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46004.5491630787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46004.5491630787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46004.5491630787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46004.5491630787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46004.5491630787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46004.5491630787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46004.5491630787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46004.5491630787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46004.5491630787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46004.5491630787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46004.5491630787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46004.5491630787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46004.5491630787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46004.5491630787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46004.5491630787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46004.5491630787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46004.5491630787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46004.5491630787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46004.5491630787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46004.5491630787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46004.5491630787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46004.5491630787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46004.5491630787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46004.5491630787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46004.5491630787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46004.5491630787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46004.5491630787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46004.5491630787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46004.5491630787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46004.5491630787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46004.5491630787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46004.5491630787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46004.5491630787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46004.5491630787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46004.5491630787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46004.5491630787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46004.5491630787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46004.5491630787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46004.5491630787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46004.5491630787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46004.5491630787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46004.5491630787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46004.5491630787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46004.5491630787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46004.5491630787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46004.5491630787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46004.5491630787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46004.5491630787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46004.5491630787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46004.5491630787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46004.5491630787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46004.5491630787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46004.5491630787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46004.5491630787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46004.5491630787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46004.5491630787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46004.5491630787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46004.5491630787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46004.5491630787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46004.5491630787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46004.5491630787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46004.5491630787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46004.5491630787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46004.5491630787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46004.5491630787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46004.5491630787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46004.5491630787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46004.5491630787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46004.5491630787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46004.5491630787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46004.5491630787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46004.5491630787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46004.5491630787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46004.5491630787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46004.5491630787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46004.5491630787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46004.5491630787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46004.5491630787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46004.5491630787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46004.5491630787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46004.5491630787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46004.5491630787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46004.5491630787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46004.5491630787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46004.5491630787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46004.5491630787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46004.5491630787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46004.5491630787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46004.5491630787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46004.5491630787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46004.5491630787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46004.5491630787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46004.5491630787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46004.5491630787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46004.5491630787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46004.5491630787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46004.5491630787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46004.5491630787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46004.5491630787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46004.5491630787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46004.5491630787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46004.5491630787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46004.5491630787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46004.5491630787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46004.5491630787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46004.5491630787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46004.5491630787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46004.5491630787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46004.5491630787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46004.5491630787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46004.5491630787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46004.5491630787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46004.5491630787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46004.5491630787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46004.5491630787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46004.5491630787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46004.5491630787</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179.54932511573861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20.161744097218616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7.1937811342577334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3.7172532407421386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46004.549162962961</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46004.549162962961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46004.549162962961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46004.549162962961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46004.549162962961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46004.549162962961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46004.549162962961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46004.549162962961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46004.549162962961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46004.549162962961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46004.549162962961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46004.549162962961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46004.549162962961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46004.549162962961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46004.549162962961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46004.549162962961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46004.549162962961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46004.549162962961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46004.549162962961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46004.549162962961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46004.549162962961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46004.549162962961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46004.549162962961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46004.549162962961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46004.549162962961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46004.549162962961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46004.549162962961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46004.549162962961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46004.549162962961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46004.549162962961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46004.549162962961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46004.549162962961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46004.549162962961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46004.549162962961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46004.549162962961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46004.549162962961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46004.549162962961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46004.549162962961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46004.549162962961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46004.549162962961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46004.549162962961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46004.549162962961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46004.549162962961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46004.549162962961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46004.549162962961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46004.549162962961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46004.549162962961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46004.549162962961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46004.549162962961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46004.549162962961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46004.549162962961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46004.549162962961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46004.549162962961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46004.549162962961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46004.549162962961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46004.549162962961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46004.549162962961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46004.549162962961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46004.5491630787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46004.5491630787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46004.5491630787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46004.5491630787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46004.5491630787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46004.5491630787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46004.5491630787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46004.5491630787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46004.5491630787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46004.5491630787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46004.5491630787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46004.5491630787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46004.5491630787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46004.5491630787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46004.5491630787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46004.5491630787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46004.5491630787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46004.5491630787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46004.5491630787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46004.5491630787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46004.5491630787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46004.5491630787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46004.5491630787</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46004.5491630787</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46004.5491630787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46004.5491630787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46004.5491630787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46004.5491630787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46004.5491630787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46004.5491630787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46004.5491630787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46004.5491630787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46004.5491630787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46004.5491630787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46004.5491630787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46004.5491630787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46004.5491630787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46004.5491630787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46004.5491630787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46004.5491630787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46004.5491630787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46004.5491630787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46004.5491630787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46004.5491630787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46004.5491630787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46004.5491630787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46004.5491630787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46004.5491630787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46004.5491630787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46004.5491630787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46004.5491630787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46004.5491630787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46004.5491630787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46004.5491630787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46004.5491630787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46004.5491630787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46004.5491630787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46004.5491630787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46004.5491630787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46004.5491630787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46004.5491630787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46004.5491630787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46004.5491630787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46004.5491630787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46004.5491630787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46004.5491630787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46004.5491630787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46004.5491630787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46004.5491630787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46004.5491630787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46004.5491630787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46004.5491630787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46004.5491630787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46004.5491630787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46004.5491630787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46004.5491630787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46004.5491630787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46004.5491630787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46004.5491630787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46004.5491630787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46004.5491630787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46004.5491630787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46004.5491630787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46004.5491630787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46004.5491630787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46004.5491630787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46004.5491630787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46004.5491630787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46004.5491630787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46004.5491630787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46004.5491630787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46004.5491630787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46004.5491630787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46004.5491630787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46004.5491630787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46004.5491630787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46004.5491630787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46004.5491630787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46004.5491630787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46004.5491630787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46004.5491630787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46004.5491630787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46004.5491630787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46004.5491630787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46004.5491630787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46004.5491630787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46004.5491630787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46004.5491630787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46004.5491630787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46004.5491630787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46004.5491630787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46004.5491630787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46004.5491630787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46004.5491630787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46004.5491630787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46004.5491630787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46004.5491630787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46004.5491630787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46004.5491630787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46004.5491630787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46004.5491630787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46004.5491630787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46004.5491630787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46004.5491630787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46004.5491630787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46004.5491630787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46004.5491630787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46004.5491630787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46004.5491630787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46004.5491630787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46004.5491630787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46004.5491630787</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46004.5491630787</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46004.5491630787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46004.5491630787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46004.5491630787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46004.5491630787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46004.5491630787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46004.5491630787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46004.5491630787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46004.5491630787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46004.5491630787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46004.5491630787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46004.5491630787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46004.5491630787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46004.5491630787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46004.5491630787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46004.5491630787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46004.5491630787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46004.5491630787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46004.5491630787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46004.5491630787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46004.5491630787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46004.5491630787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46004.5491630787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46004.5491630787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46004.5491630787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46004.5491630787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46004.5491630787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46004.5491630787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46004.5491630787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46004.5491630787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46004.5491630787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46004.5491630787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46004.5491630787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46004.5491630787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46004.5491630787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46004.5491630787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46004.5491630787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46004.5491630787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46004.5491630787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46004.5491630787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46004.5491630787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46004.5491630787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46004.5491630787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46004.5491630787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46004.5491630787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46004.5491630787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46004.5491630787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46004.5491630787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46004.5491630787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46004.5491630787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46004.5491630787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46004.5491630787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46004.5491630787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46004.5491630787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46004.5491630787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46004.5491630787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46004.5491630787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46004.5491630787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46004.5491630787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46004.5491630787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46004.5491630787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46004.5491630787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46004.5491630787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46004.5491630787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46004.5491630787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46004.5491630787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46004.5491630787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46004.5491630787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46004.5491630787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46004.5491630787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46004.5491630787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46004.5491630787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46004.5491630787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46004.5491630787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46004.5491630787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46004.5491630787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46004.5491630787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46004.5491630787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46004.5491630787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46004.5491630787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46004.5491630787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46004.5491630787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46004.5491630787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46004.5491630787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46004.5491630787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46004.5491630787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46004.5491630787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46004.5491630787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46004.5491630787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46004.5491630787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46004.5491630787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46004.5491630787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46004.5491630787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46004.5491630787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46004.5491630787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46004.5491630787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46004.5491630787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46004.5491630787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46004.5491630787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46004.5491630787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46004.5491630787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46004.5491630787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46004.5491630787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46004.5491630787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46004.5491630787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46004.5491630787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46004.5491630787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46004.5491630787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46004.5491630787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46004.5491630787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46004.5491630787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46004.5491630787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46004.5491630787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46004.5491630787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46004.5491630787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46004.5491630787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46004.5491630787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46004.5491630787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46004.5491630787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46004.5491630787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46004.5491630787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46004.5491630787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46004.5491630787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46004.5491630787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46004.5491630787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46004.5491630787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46004.5491630787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46004.5491630787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46004.5491630787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46004.5491630787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46004.5491630787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46004.5491630787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46004.5491630787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46004.5491630787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46004.5491630787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46004.5491630787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46004.5491630787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46004.5491630787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46004.5491630787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46004.5491630787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46004.5491630787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46004.5491630787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46004.5491630787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46004.5491630787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46004.5491630787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46004.5491630787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46004.5491630787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46004.5491630787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46004.5491630787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46004.5491630787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46004.5491630787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46004.5491630787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46004.5491630787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46004.5491630787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46004.5491630787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46004.5491630787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46004.5491630787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46004.5491630787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46004.5491630787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46004.5491630787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46004.5491630787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46004.5491630787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46004.5491630787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46004.5491630787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46004.5491630787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46004.5491630787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46004.5491630787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46004.5491630787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46004.5491630787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46004.5491630787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46004.5491630787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46004.5491630787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46004.5491630787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46004.5491630787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46004.5491630787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46004.5491630787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46004.5491630787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46004.5491630787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46004.5491630787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46004.5491630787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46004.5491630787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46004.5491630787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46004.5491630787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46004.5491630787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46004.5491630787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46004.5491630787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46004.5491630787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46004.5491630787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46004.5491630787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46004.5491630787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46004.5491630787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46004.5491630787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46004.5491630787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46004.5491630787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46004.5491630787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46004.5491630787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46004.5491630787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46004.5491630787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46004.5491630787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46004.5491630787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46004.5491630787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46004.5491630787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46004.5491630787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46004.5491630787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46004.5491630787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46004.5491630787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46004.5491630787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46004.5491630787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46004.5491630787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46004.5491630787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46004.5491630787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46004.5491630787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46004.5491630787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46004.5491630787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46004.5491630787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46004.5491630787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46004.5491630787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46004.5491630787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46004.5491630787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46004.5491630787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46004.5491630787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46004.5491630787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46004.5491630787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46004.5491630787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46004.5491630787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46004.5491630787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46004.5491630787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46004.5491630787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46004.5491630787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46004.5491630787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46004.5491630787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46004.5491630787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46004.5491630787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46004.5491630787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46004.5491630787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46004.5491630787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46004.5491630787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46004.5491630787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46004.5491630787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46004.5491630787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46004.5491630787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46004.5491630787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46004.5491630787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46004.5491630787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46004.5491630787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46004.5491630787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46004.5491630787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46004.5491630787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46004.5491630787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46004.5491630787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46004.5491630787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46004.5491630787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46004.5491630787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46004.5491630787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46004.5491630787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46004.5491630787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46004.5491630787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46004.5491630787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46004.5491630787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46004.5491630787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46004.5491630787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46004.5491630787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46004.5491630787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46004.5491630787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46004.5491630787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46004.5491630787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46004.5491630787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46004.5491630787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46004.5491630787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46004.5491630787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46004.5491630787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46004.5491630787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46004.5491630787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46004.5491630787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46004.5491630787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46004.5491630787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46004.5491630787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46004.5491630787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46004.5491630787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46004.5491630787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46004.5491630787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46004.5491630787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46004.5491630787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46004.5491630787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46004.5491630787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46004.5491630787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46004.5491630787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46004.5491630787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46004.5491630787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46004.5491630787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46004.5491630787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46004.5491630787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46004.5491630787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46004.5491630787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46004.5491630787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46004.5491630787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46004.5491630787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46004.5491630787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46004.5491630787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46004.5491630787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46004.5491630787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46004.5491630787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46004.5491630787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46004.5491630787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46004.5491630787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46004.5491630787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46004.5491630787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46004.5491630787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46004.5491630787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46004.5491630787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46004.5491630787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46004.5491630787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46004.5491630787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46004.5491630787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46004.5491630787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46004.5491630787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46004.5491630787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46004.5491630787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46004.5491630787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46004.5491630787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46004.5491630787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46004.5491630787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46004.5491630787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46004.5491630787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46004.5491630787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46004.5491630787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46004.5491630787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46004.5491630787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46004.5491630787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46004.5491630787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46004.5491630787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46004.5491630787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46004.5491630787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46004.5491630787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46004.5491630787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46004.5491630787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46004.5491630787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46004.5491630787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46004.5491630787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46004.5491630787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46004.5491630787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46004.5491630787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46004.5491630787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46004.5491630787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46004.5491630787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46004.5491630787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46004.5491630787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46004.5491630787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46004.5491630787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46004.5491630787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46004.5491630787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46004.5491630787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46004.5491630787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46004.5491630787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46004.5491630787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46004.5491630787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46004.5491630787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46004.5491630787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46004.5491630787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46004.5491630787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46004.5491630787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46004.5491630787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46004.5491630787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46004.5491630787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46004.5491630787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46004.5491630787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46004.5491630787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46004.5491630787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46004.5491630787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46004.5491630787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46004.5491630787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46004.5491630787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46004.5491630787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46004.5491630787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46004.5491630787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46004.5491630787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46004.5491630787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46004.5491630787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46004.5491630787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46004.5491630787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46004.5491630787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46004.5491630787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46004.5491630787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46004.5491630787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46004.5491630787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46004.5491630787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46004.5491630787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46004.5491630787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46004.5491630787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46004.5491630787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46004.5491630787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46004.5491630787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46004.5491630787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46004.5491630787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46004.5491630787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46004.5491630787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46004.5491630787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46004.5491630787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46004.5491630787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46004.5491630787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46004.5491630787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46004.5491630787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46004.5491630787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46004.5491630787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46004.5491630787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46004.5491630787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46004.5491630787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46004.5491630787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46004.5491630787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46004.5491630787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46004.5491630787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46004.5491630787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46004.5491630787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46004.5491630787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46004.5491630787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46004.5491630787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46004.5491630787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46004.5491630787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46004.5491630787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46004.5491630787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46004.5491630787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46004.5491630787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46004.5491630787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46004.5491630787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46004.5491630787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46004.5491630787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46004.5491630787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46004.5491630787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46004.5491630787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46004.5491630787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46004.5491630787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46004.5491630787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46004.5491630787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46004.5491630787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46004.5491630787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46004.5491630787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46004.5491630787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46004.5491630787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46004.5491630787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46004.5491630787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46004.5491630787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46004.5491630787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46004.5491630787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46004.5491630787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46004.5491630787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46004.5491630787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46004.5491630787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46004.5491630787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46004.5491630787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46004.5491630787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46004.5491630787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46004.5491630787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46004.5491630787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46004.5491630787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46004.5491630787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46004.5491630787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46004.5491630787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46004.5491630787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46004.5491630787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46004.5491630787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46004.5491630787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46004.5491630787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46004.5491630787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46004.5491630787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46004.5491630787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46004.5491630787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46004.5491630787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46004.5491630787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46004.5491630787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46004.5491630787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46004.5491630787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46004.5491630787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46004.5491630787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46004.5491630787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46004.5491630787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46004.5491630787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46004.5491630787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46004.5491630787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46004.5491630787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46004.5491630787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46004.5491630787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46004.5491630787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46004.5491630787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46004.5491630787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46004.5491630787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46004.5491630787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46004.5491630787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46004.5491630787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46004.5491630787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46004.5491630787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46004.5491630787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46004.5491630787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46004.5491630787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46004.5491630787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46004.5491630787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46004.5491630787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46004.5491630787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46004.5491630787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46004.5491630787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46004.5491630787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46004.5491630787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46004.5491630787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46004.5491630787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46004.5491630787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46004.5491630787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46004.5491630787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46004.5491630787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46004.5491630787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46004.5491630787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46004.5491630787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46004.5491630787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46004.5491630787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46004.5491630787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46004.5491630787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46004.5491630787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46004.5491630787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46004.5491630787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46004.5491630787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46004.5491630787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46004.5491630787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46004.5491630787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46004.5491630787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46004.5491630787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46004.5491630787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46004.5491630787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46004.5491630787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46004.5491630787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46004.5491630787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46004.5491630787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46004.5491630787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46004.5491630787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46004.5491630787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46004.5491630787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46004.5491630787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46004.5491630787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46004.5491630787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46004.5491630787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46004.5491630787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46004.5491630787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46004.5491630787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46004.5491630787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46004.5491630787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46004.5491630787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46004.5491630787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46004.5491630787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46004.5491630787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46004.5491630787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46004.5491630787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46004.5491630787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46004.5491630787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46004.5491630787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46004.5491630787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46004.5491630787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46004.5491630787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46004.5491630787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46004.5491630787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46004.5491630787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46004.5491630787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46004.5491630787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46004.5491630787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46004.5491630787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46004.5491630787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46004.5491630787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46004.5491630787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46004.5491630787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46004.5491630787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46004.5491630787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46004.5491630787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46004.5491630787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46004.5491630787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46004.5491630787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46004.5491630787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46004.5491630787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46004.5491630787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46004.5491630787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46004.5491630787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46004.5491630787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46004.5491630787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46004.5491630787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46004.5491630787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46004.5491630787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46004.5491630787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46004.5491630787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46004.5491630787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46004.5491630787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46004.5491630787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46004.5491630787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46004.5491630787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46004.5491630787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46004.5491630787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46004.5491630787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46004.5491630787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46004.5491630787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46004.5491630787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46004.5491630787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46004.5491630787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46004.5491630787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46004.5491630787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46004.5491630787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46004.5491630787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46004.5491630787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46004.5491630787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46004.5491630787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46004.5491630787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46004.5491630787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46004.5491630787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46004.5491630787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46004.5491630787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46004.5491630787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46004.5491630787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46004.5491630787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46004.5491630787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46004.5491630787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46004.5491630787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46004.5491630787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46004.5491630787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46004.5491630787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46004.5491630787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46004.5491630787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46004.5491630787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46004.5491630787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46004.5491630787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46004.5491630787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46004.5491630787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46004.5491630787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46004.5491630787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46004.5491630787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46004.5491630787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46004.5491630787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46004.5491630787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46004.5491630787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46004.5491630787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46004.5491630787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46004.5491630787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46004.5491630787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46004.5491630787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46004.5491630787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46004.5491630787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46004.5491630787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46004.5491630787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46004.5491630787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46004.5491630787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46004.5491630787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46004.5491630787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46004.5491630787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46004.5491630787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46004.5491630787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46004.5491630787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46004.5491630787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46004.5491630787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46004.5491630787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46004.5491630787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46004.5491630787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46004.5491630787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46004.5491630787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46004.5491630787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46004.5491630787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46004.5491630787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46004.5491630787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46004.5491630787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46004.5491630787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46004.5491630787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46004.5491630787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46004.5491630787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46004.5491630787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46004.5491630787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46004.5491630787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46004.5491630787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46004.5491630787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46004.5491630787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46004.5491630787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46004.5491630787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46004.5491630787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46004.5491630787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46004.5491630787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46004.5491630787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46004.5491630787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46004.5491630787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46004.5491630787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46004.5491630787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46004.5491630787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46004.5491630787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46004.5491630787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46004.5491630787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46004.5491630787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46004.5491630787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46004.5491630787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46004.5491630787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46004.5491630787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46004.5491630787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46004.5491630787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46004.5491630787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46004.5491630787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46004.5491630787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46004.5491630787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46004.5491630787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46004.5491630787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46004.5491630787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46004.5491630787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46004.5491630787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46004.5491630787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46004.5491630787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46004.5491630787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46004.5491630787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46004.5491630787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46004.5491630787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46004.5491630787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46004.5491630787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46004.5491630787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46004.5491630787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46004.5491630787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46004.5491630787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46004.5491630787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46004.5491630787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46004.5491630787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46004.5491630787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46004.5491630787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46004.5491630787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46004.5491630787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46004.5491630787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46004.5491630787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46004.5491630787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46004.5491630787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46004.5491630787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46004.5491630787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46004.5491630787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46004.5491630787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46004.5491630787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46004.5491630787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46004.5491630787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46004.5491630787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46004.5491630787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46004.5491630787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46004.5491630787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46004.5491630787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46004.5491630787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46004.5491630787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46004.5491630787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46004.5491630787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46004.5491630787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46004.5491630787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46004.5491630787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46004.5491630787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46004.5491630787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46004.5491630787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46004.5491630787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46004.5491630787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46004.5491630787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46004.5491630787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46004.5491630787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46004.5491630787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46004.5491630787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46004.5491630787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46004.5491630787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46004.5491630787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46004.5491630787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46004.5491630787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46004.5491630787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46004.5491630787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46004.5491630787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46004.5491630787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46004.5491630787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46004.5491630787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46004.5491630787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46004.5491630787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46004.5491630787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46004.5491630787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46004.5491630787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46004.5491630787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46004.5491630787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46004.5491630787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46004.5491630787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46004.5491630787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46004.5491630787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46004.5491630787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46004.5491630787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46004.5491630787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46004.5491630787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46004.5491630787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46004.5491630787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46004.5491630787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46004.5491630787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46004.5491630787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46004.5491630787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46004.5491630787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46004.5491630787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46004.5491630787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46004.5491630787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46004.5491630787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46004.5491630787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46004.5491630787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46004.5491630787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46004.5491630787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46004.5491630787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46004.5491630787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46004.5491630787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46004.5491630787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46004.5491630787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46004.5491630787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46004.5491630787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46004.5491630787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46004.5491630787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46004.5491630787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46004.5491630787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46004.5491630787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46004.5491630787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46004.5491630787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46004.5491630787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46004.5491630787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46004.5491630787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46004.5491630787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46004.5491630787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46004.5491630787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46004.5491630787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46004.5491630787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46004.5491630787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46004.5491630787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46004.5491630787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46004.5491630787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46004.5491630787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46004.5491630787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46004.5491630787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46004.5491630787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46004.5491630787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46004.5491630787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46004.5491630787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46004.5491630787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46004.5491630787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46004.5491630787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46004.5491630787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46004.5491630787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46004.5491630787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46004.5491630787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46004.5491630787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46004.5491630787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46004.5491630787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46004.5491630787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46004.5491630787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46004.5491630787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46004.5491630787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46004.5491630787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46004.5491630787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46004.5491630787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46004.5491630787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46004.5491630787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46004.5491630787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46004.5491630787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46004.5491630787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46004.5491630787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46004.5491630787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46004.5491630787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46004.5491630787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46004.5491630787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46004.5491630787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46004.5491630787</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6" sqref="K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301.06844548610388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5.7550195601797896</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46004.549162962961</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9.911666666448582E-2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34791</v>
      </c>
      <c r="E6" s="90" t="s">
        <v>39106</v>
      </c>
      <c r="F6" s="91">
        <v>46004.536273148151</v>
      </c>
      <c r="G6" s="92">
        <f ca="1">IFERROR(NOW()-F6,"")</f>
        <v>1.2889814810478128E-2</v>
      </c>
      <c r="H6" s="91">
        <v>46004.536273148151</v>
      </c>
      <c r="I6" s="106" t="str">
        <f>IFERROR(VLOOKUP(D6,DB!A:F,6,0),"")</f>
        <v>SCECO</v>
      </c>
      <c r="J6" s="106" t="str">
        <f>IFERROR(VLOOKUP(D6,DB!A:G,7,0),"")</f>
        <v>Good</v>
      </c>
      <c r="K6" s="93" t="s">
        <v>39130</v>
      </c>
      <c r="L6" s="87" t="str">
        <f>IFERROR(VLOOKUP(D6,DB!A:I,9,0),"")</f>
        <v>Latis</v>
      </c>
    </row>
    <row r="7" spans="1:16" ht="15" customHeight="1">
      <c r="A7" s="106"/>
      <c r="B7" s="106" t="str">
        <f>IFERROR(VLOOKUP(D7,DB!A:K,11,0),"")</f>
        <v>R4</v>
      </c>
      <c r="C7" s="89">
        <v>1</v>
      </c>
      <c r="D7" s="87" t="s">
        <v>29609</v>
      </c>
      <c r="E7" s="90" t="s">
        <v>39109</v>
      </c>
      <c r="F7" s="91"/>
      <c r="G7" s="92">
        <f ca="1">IFERROR(NOW()-F7,"")</f>
        <v>46004.549162962961</v>
      </c>
      <c r="H7" s="91">
        <v>46004.543206018519</v>
      </c>
      <c r="I7" s="106" t="str">
        <f>IFERROR(VLOOKUP(D7,DB!A:F,6,0),"")</f>
        <v>SCECO</v>
      </c>
      <c r="J7" s="106" t="str">
        <f>IFERROR(VLOOKUP(D7,DB!A:G,7,0),"")</f>
        <v>Dead</v>
      </c>
      <c r="K7" s="93"/>
      <c r="L7" s="87" t="str">
        <f>IFERROR(VLOOKUP(D7,DB!A:I,9,0),"")</f>
        <v>Latis</v>
      </c>
    </row>
    <row r="8" spans="1:16" ht="15" customHeight="1">
      <c r="A8" s="106"/>
      <c r="B8" s="106" t="str">
        <f>IFERROR(VLOOKUP(D8,DB!A:K,11,0),"")</f>
        <v/>
      </c>
      <c r="C8" s="89"/>
      <c r="D8" s="87"/>
      <c r="E8" s="90"/>
      <c r="F8" s="91"/>
      <c r="G8" s="92">
        <f ca="1">IFERROR(NOW()-F8,"")</f>
        <v>46004.549162962961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46004.549162962961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46004.549162962961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46004.549162962961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46004.549162962961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46004.549162962961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46004.549162962961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46004.549162962961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46004.549162962961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46004.549162962961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46004.549162962961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46004.549162962961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46004.549162962961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46004.549162962961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46004.549162962961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46004.549162962961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46004.549162962961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46004.549162962961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46004.549162962961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46004.549162962961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46004.549162962961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46004.549162962961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46004.549162962961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46004.549162962961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46004.549162962961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46004.549162962961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46004.549162962961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46004.549162962961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46004.549162962961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46004.549162962961</v>
      </c>
      <c r="H37" s="91"/>
      <c r="I37" s="106" t="str">
        <f>IFERROR(VLOOKUP(D37,DB!A:F,6,0),"")</f>
        <v/>
      </c>
      <c r="J37" s="106" t="str">
        <f>IFERROR(VLOOKUP(D37,DB!A:G,7,0),"")</f>
        <v/>
      </c>
      <c r="K37" s="93"/>
      <c r="L37" s="8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E8" sqref="E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112.71710289351176</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78.360285763883439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55.888051967587671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23.175864467586507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7.4416746527713258</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2.4296491898130625</v>
      </c>
      <c r="H7" s="38">
        <v>46002.086875000001</v>
      </c>
      <c r="I7" s="37" t="str">
        <f>IFERROR(VLOOKUP(D7,[1]DB!A:F,6,0),"")</f>
        <v>SCECO</v>
      </c>
      <c r="J7" s="37" t="str">
        <f>IFERROR(VLOOKUP(D7,[1]DB!A:G,7,0),"")</f>
        <v>Good</v>
      </c>
      <c r="K7" s="37" t="s">
        <v>39143</v>
      </c>
      <c r="L7" s="37" t="str">
        <f>IFERROR(VLOOKUP(D7,[1]DB!A:I,9,0),"")</f>
        <v>Latis</v>
      </c>
      <c r="M7" s="37"/>
    </row>
    <row r="8" spans="1:13">
      <c r="A8" s="151"/>
      <c r="B8" s="151" t="str">
        <f>IFERROR(VLOOKUP(D8,[1]DB!A:K,11,0),"")</f>
        <v/>
      </c>
      <c r="C8" s="151"/>
      <c r="D8" s="151"/>
      <c r="E8" s="151"/>
      <c r="F8" s="152"/>
      <c r="G8" s="153">
        <f t="shared" ref="G8:G47" ca="1" si="3">IFERROR(NOW()-F8,"")</f>
        <v>46004.549162962961</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46004.549162962961</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46004.549162962961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46004.549162962961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46004.549162962961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02"/>
      <c r="E13" s="151"/>
      <c r="F13" s="152"/>
      <c r="G13" s="153">
        <f t="shared" ca="1" si="3"/>
        <v>46004.549162962961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46004.549162962961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46004.549162962961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46004.549162962961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46004.549162962961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46004.549162962961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46004.549162962961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46004.549162962961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46004.549162962961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46004.549162962961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46004.549162962961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46004.549162962961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46004.549162962961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46004.549162962961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46004.549162962961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46004.549162962961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46004.549162962961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46004.549162962961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46004.549162962961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46004.549162962961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46004.549162962961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46004.549162962961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46004.549162962961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46004.549162962961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46004.549162962961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46004.549162962961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46004.549162962961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46004.549162962961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46004.549162962961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46004.549162962961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46004.549162962961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46004.549162962961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46004.549162962961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46004.549162962961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46004.549162962961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46004.549162962961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46004.549162962961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46004.549162962961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46004.549162962961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46004.549162962961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46004.549162962961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46004.549162962961</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39144</v>
      </c>
      <c r="B2" s="157" t="s">
        <v>5400</v>
      </c>
      <c r="C2" s="115">
        <v>1</v>
      </c>
      <c r="D2" s="157" t="s">
        <v>30983</v>
      </c>
      <c r="E2" s="158" t="s">
        <v>39106</v>
      </c>
      <c r="F2" s="159">
        <v>46004.51</v>
      </c>
      <c r="G2" s="72">
        <f ca="1">IFERROR(NOW()-F2,"-")</f>
        <v>3.916296295938082E-2</v>
      </c>
      <c r="H2" s="159">
        <v>46004.504236111112</v>
      </c>
      <c r="I2" s="157" t="s">
        <v>22</v>
      </c>
      <c r="J2" s="157" t="s">
        <v>65</v>
      </c>
      <c r="K2" s="160" t="s">
        <v>39145</v>
      </c>
      <c r="L2" s="161" t="s">
        <v>8215</v>
      </c>
    </row>
    <row r="3" spans="1:16382" ht="31.5" customHeight="1">
      <c r="A3" s="113" t="s">
        <v>39125</v>
      </c>
      <c r="B3" s="114" t="str">
        <f>IFERROR(VLOOKUP(D3,DB!A:K,11,0),"")</f>
        <v>R6</v>
      </c>
      <c r="C3" s="115">
        <v>1</v>
      </c>
      <c r="D3" s="114" t="s">
        <v>37310</v>
      </c>
      <c r="E3" s="136"/>
      <c r="F3" s="116"/>
      <c r="G3" s="72">
        <f t="shared" ref="G3:G36" ca="1" si="0">IFERROR(NOW()-F3,"-")</f>
        <v>46004.5491630787</v>
      </c>
      <c r="H3" s="116">
        <v>46004.489918981482</v>
      </c>
      <c r="I3" s="114" t="str">
        <f>IFERROR(VLOOKUP(D3,DB!A:F,6,0),"")</f>
        <v>Generator-SG</v>
      </c>
      <c r="J3" s="114" t="str">
        <f>IFERROR(VLOOKUP(D3,DB!A:G,7,0),"")</f>
        <v>Dead</v>
      </c>
      <c r="K3" s="117" t="s">
        <v>39146</v>
      </c>
      <c r="L3" s="131" t="str">
        <f>IFERROR(VLOOKUP(D3,DB!A:I,9,0),"")</f>
        <v>Latis</v>
      </c>
    </row>
    <row r="4" spans="1:16382" ht="31.5" customHeight="1">
      <c r="A4" s="113"/>
      <c r="B4" s="114" t="str">
        <f>IFERROR(VLOOKUP(D4,DB!A:K,11,0),"")</f>
        <v/>
      </c>
      <c r="C4" s="115"/>
      <c r="D4" s="114"/>
      <c r="E4" s="136"/>
      <c r="F4" s="116"/>
      <c r="G4" s="72">
        <f t="shared" ca="1" si="0"/>
        <v>46004.5491630787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46004.5491630787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46004.5491630787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46004.5491630787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46004.5491630787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46004.5491630787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46004.5491630787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46004.5491630787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46004.5491630787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46004.5491630787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46004.5491630787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46004.5491630787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46004.5491630787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46004.5491630787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46004.5491630787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46004.5491630787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46004.5491630787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46004.5491630787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46004.5491630787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46004.5491630787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46004.5491630787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46004.5491630787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46004.5491630787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46004.5491630787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46004.5491630787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46004.5491630787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46004.5491630787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46004.5491630787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46004.5491630787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46004.5491630787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46004.5491630787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46004.5491630787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46004.5491630787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46004.5491630787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46004.5491630787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46004.5491630787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46004.5491630787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46004.5491630787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46004.5491630787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46004.5491630787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46004.5491630787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46004.5491630787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46004.5491630787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46004.5491630787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46004.5491630787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46004.5491630787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46004.5491630787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46004.5491630787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46004.5491630787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46004.5491630787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46004.5491630787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46004.5491630787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46004.5491630787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46004.5491630787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46004.5491630787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46004.5491630787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46004.5491630787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46004.5491630787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46004.5491630787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46004.5491630787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46004.5491630787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46004.5491630787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46004.5491630787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46004.5491630787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46004.5491630787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46004.5491630787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46004.5491630787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46004.5491630787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46004.5491630787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46004.5491630787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46004.5491630787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46004.5491630787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46004.5491630787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46004.5491630787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46004.5491630787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46004.5491630787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46004.5491630787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46004.5491630787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46004.5491630787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46004.5491630787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46004.5491630787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46004.5491630787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46004.5491630787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46004.5491630787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46004.5491630787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46004.5491630787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46004.5491630787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46004.5491630787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46004.5491630787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46004.5491630787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46004.5491630787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46004.5491630787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46004.5491630787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46004.5491630787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46004.5491630787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46004.5491630787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46004.5491630787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46004.5491630787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46004.5491630787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46004.5491630787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46004.5491630787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46004.5491630787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46004.5491630787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46004.5491630787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46004.5491630787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46004.5491630787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46004.5491630787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46004.5491630787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46004.5491630787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46004.5491630787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46004.5491630787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46004.5491630787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46004.5491630787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46004.5491630787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46004.5491630787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46004.5491630787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46004.5491630787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46004.5491630787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46004.5491630787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46004.5491630787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46004.5491630787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46004.5491630787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46004.5491630787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46004.5491630787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46004.5491630787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46004.5491630787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46004.5491630787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46004.5491630787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46004.5491630787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46004.5491630787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46004.5491630787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46004.5491630787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46004.5491630787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46004.5491630787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46004.5491630787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46004.5491630787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46004.5491630787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46004.5491630787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46004.5491630787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46004.5491630787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46004.5491630787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46004.5491630787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46004.5491630787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46004.5491630787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46004.5491630787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46004.5491630787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46004.5491630787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46004.5491630787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46004.5491630787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46004.5491630787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46004.5491630787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46004.5491630787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46004.5491630787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46004.5491630787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46004.5491630787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46004.5491630787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46004.5491630787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46004.5491630787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46004.5491630787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46004.5491630787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46004.5491630787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46004.5491630787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46004.5491630787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46004.5491630787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46004.5491630787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46004.5491630787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46004.5491630787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46004.5491630787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46004.5491630787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46004.5491630787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46004.5491630787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46004.5491630787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46004.5491630787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46004.5491630787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46004.5491630787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46004.5491630787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46004.5491630787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46004.5491630787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46004.5491630787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46004.5491630787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46004.5491630787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46004.5491630787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46004.5491630787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46004.5491630787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46004.5491630787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46004.5491630787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46004.5491630787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46004.5491630787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46004.5491630787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46004.5491630787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46004.5491630787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46004.5491630787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46004.5491630787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46004.5491630787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46004.5491630787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46004.5491630787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46004.5491630787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46004.5491630787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46004.5491630787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46004.5491630787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46004.5491630787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46004.5491630787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46004.5491630787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46004.5491630787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46004.5491630787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46004.5491630787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46004.5491630787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46004.5491630787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46004.5491630787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46004.5491630787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46004.5491630787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46004.5491630787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46004.5491630787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46004.5491630787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46004.5491630787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46004.5491630787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46004.5491630787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46004.5491630787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46004.5491630787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46004.5491630787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46004.5491630787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46004.5491630787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46004.5491630787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46004.5491630787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46004.5491630787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46004.5491630787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46004.5491630787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46004.5491630787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46004.5491630787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46004.5491630787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46004.5491630787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46004.5491630787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46004.5491630787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46004.5491630787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46004.5491630787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46004.5491630787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46004.5491630787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46004.5491630787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46004.5491630787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46004.5491630787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46004.5491630787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46004.5491630787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46004.5491630787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46004.5491630787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46004.5491630787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46004.5491630787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46004.5491630787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46004.5491630787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46004.5491630787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46004.5491630787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46004.5491630787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46004.5491630787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46004.5491630787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46004.5491630787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46004.5491630787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46004.5491630787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46004.5491630787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46004.5491630787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46004.5491630787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46004.5491630787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46004.5491630787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46004.5491630787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46004.5491630787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46004.5491630787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46004.5491630787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46004.5491630787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46004.5491630787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46004.5491630787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46004.5491630787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46004.5491630787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46004.5491630787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46004.5491630787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46004.5491630787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46004.5491630787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46004.5491630787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46004.5491630787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46004.5491630787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46004.5491630787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46004.5491630787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46004.5491630787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46004.5491630787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46004.5491630787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46004.5491630787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46004.5491630787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46004.5491630787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46004.5491630787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46004.5491630787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46004.5491630787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46004.5491630787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46004.5491630787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46004.5491630787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46004.5491630787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46004.5491630787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46004.5491630787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46004.5491630787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46004.5491630787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46004.5491630787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46004.5491630787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46004.5491630787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46004.5491630787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46004.5491630787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46004.5491630787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46004.5491630787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46004.5491630787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46004.5491630787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46004.5491630787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46004.5491630787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46004.5491630787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46004.5491630787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46004.5491630787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46004.5491630787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46004.5491630787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46004.5491630787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46004.5491630787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46004.5491630787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46004.5491630787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46004.5491630787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46004.5491630787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46004.5491630787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46004.5491630787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46004.5491630787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46004.5491630787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46004.5491630787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46004.5491630787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46004.5491630787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46004.5491630787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46004.5491630787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46004.5491630787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46004.5491630787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46004.5491630787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46004.5491630787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46004.5491630787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46004.5491630787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46004.5491630787</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46004.5491630787</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2025-12-13T10:10:53Z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