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25" documentId="13_ncr:1_{F6CB121F-512D-4AA6-A0C1-0FB36C537598}" xr6:coauthVersionLast="47" xr6:coauthVersionMax="47" xr10:uidLastSave="{42CE4D00-F6A4-4FFA-93B3-041B2CC4EC68}"/>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<sst xmlns="http://schemas.openxmlformats.org/spreadsheetml/2006/main" count="178998" uniqueCount="39091">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</sst>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295.1174490740741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45958.065875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45958.065875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45958.065875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45958.065875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45958.065875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45958.065875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45958.065875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45958.065875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45958.065875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45958.065875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45958.065875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45958.065875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45958.065875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45958.065875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45958.065875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45958.065875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45958.065875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45958.065875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45958.065875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45958.065875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45958.065875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45958.065875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45958.065875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45958.065875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45958.065875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45958.065875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45958.065875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45958.065875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45958.065875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45958.065875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45958.065875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45958.065875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45958.065875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45958.065875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45958.065875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45958.065875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45958.065875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45958.065875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45958.065875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45958.065875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45958.065875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45958.065875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45958.065875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45958.065875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45958.065875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45958.065875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45958.065875</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45958.065875</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F7792877-7263-40B7-92AD-FA57329416DA}"/>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133.06603703703877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45958.065875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45958.065875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45958.065875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45958.065875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45958.065875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45958.065875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45958.065875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45958.065875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45958.065875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45958.065875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45958.065875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45958.065875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45958.065875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45958.065875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45958.065875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45958.065875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45958.065875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45958.065875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45958.065875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45958.065875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45958.065875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45958.065875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45958.065875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45958.065875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45958.065875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45958.065875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45958.065875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45958.065875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45958.065875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45958.065875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45958.065875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45958.065875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45958.065875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45958.065875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45958.065875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45958.065875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45958.065875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45958.065875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45958.065875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45958.065875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45958.065875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45958.065875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45958.065875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45958.065875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45958.065875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45958.065875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45958.065875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45958.065875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45958.065875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45958.065875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45958.065875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45958.065875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45958.065875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45958.065875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45958.065875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45958.065875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45958.065875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45958.065875</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45958.065875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45958.065875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45958.065875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45958.065875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45958.065875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45958.065875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45958.065875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45958.065875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45958.065875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45958.065875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45958.065875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45958.065875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45958.065875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45958.065875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45958.065875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45958.065875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45958.065875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45958.065875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45958.065875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45958.065875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45958.065875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45958.065875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45958.065875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45958.065875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45958.065875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45958.065875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45958.065875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45958.065875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45958.065875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45958.065875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45958.065875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45958.065875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45958.065875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45958.065875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45958.065875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45958.065875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45958.065875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45958.065875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45958.065875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45958.065875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45958.065875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45958.065875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45958.065875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45958.065875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45958.065875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45958.065875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45958.065875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45958.065875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45958.065875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45958.065875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45958.065875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45958.065875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45958.065875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45958.065875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45958.065875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45958.065875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45958.065875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45958.065875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45958.065875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45958.065875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45958.065875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45958.065875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45958.065875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45958.065875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45958.065875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45958.065875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45958.065875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45958.065875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45958.065875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45958.065875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45958.065875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45958.065875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45958.065875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45958.065875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45958.065875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45958.065875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45958.065875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45958.065875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45958.065875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45958.065875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45958.065875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45958.065875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45958.065875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45958.065875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45958.065875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45958.065875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45958.065875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45958.065875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45958.065875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45958.065875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45958.065875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45958.065875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45958.065875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45958.065875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45958.065875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45958.065875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45958.065875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45958.065875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45958.065875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45958.065875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45958.065875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45958.065875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45958.065875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45958.065875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45958.065875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45958.065875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45958.065875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45958.065875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45958.065875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45958.065875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45958.065875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45958.065875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45958.065875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45958.065875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45958.065875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45958.065875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45958.065875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45958.065875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45958.065875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45958.065875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45958.065875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45958.065875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45958.065875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45958.065875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45958.065875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45958.065875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45958.065875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45958.065875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45958.065875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45958.065875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45958.065875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45958.065875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45958.065875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45958.065875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45958.065875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45958.065875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45958.065875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45958.065875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45958.065875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45958.065875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45958.065875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45958.065875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45958.065875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45958.065875</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abSelected="1" workbookViewId="0">
      <selection activeCell="A9" sqref="A9:XF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45958.065875</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45958.065875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45958.065875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45958.065875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45958.065875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45958.065875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45958.065875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45958.065875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45958.065875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45958.065875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45958.065875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45958.065875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45958.065875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45958.065875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45958.065875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45958.065875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45958.065875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45958.065875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45958.065875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45958.065875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45958.065875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45958.065875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45958.065875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45958.065875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45958.065875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45958.065875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45958.065875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45958.065875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45958.065875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45958.065875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45958.065875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45958.065875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45958.065875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45958.065875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45958.065875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45958.065875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45958.065875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45958.065875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45958.065875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45958.065875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45958.065875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45958.065875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45958.065875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45958.065875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45958.065875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45958.065875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45958.065875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45958.065875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45958.065875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45958.065875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45958.065875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45958.065875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45958.065875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45958.065875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45958.065875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45958.065875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45958.065875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45958.065875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45958.065875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45958.065875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45958.065875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45958.065875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45958.065875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45958.065875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45958.065875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45958.065875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45958.065875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45958.065875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45958.065875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45958.065875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45958.065875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45958.065875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45958.065875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45958.065875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45958.065875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45958.065875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45958.065875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45958.065875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45958.065875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45958.065875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45958.065875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45958.065875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45958.065875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45958.065875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45958.065875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45958.065875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45958.065875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45958.065875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45958.065875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45958.065875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45958.065875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45958.065875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45958.065875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45958.065875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45958.065875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45958.065875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45958.065875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45958.065875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45958.065875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45958.065875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45958.065875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45958.065875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45958.065875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45958.065875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45958.065875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45958.065875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45958.065875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45958.065875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45958.065875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45958.065875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45958.065875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45958.065875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45958.065875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45958.065875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45958.065875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45958.065875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45958.065875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45958.065875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45958.065875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45958.065875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45958.065875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45958.065875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45958.065875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45958.065875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45958.065875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45958.065875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45958.065875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45958.065875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45958.065875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45958.065875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45958.065875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45958.065875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45958.065875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45958.065875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45958.065875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45958.065875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45958.065875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45958.065875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45958.065875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45958.065875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45958.065875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45958.065875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45958.065875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45958.065875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45958.065875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45958.065875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45958.065875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45958.065875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45958.065875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45958.065875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45958.065875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45958.065875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45958.065875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45958.065875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45958.065875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45958.065875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45958.065875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45958.065875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45958.065875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45958.065875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45958.065875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45958.065875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45958.065875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45958.065875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45958.065875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45958.065875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45958.065875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45958.065875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45958.065875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45958.065875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45958.065875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45958.065875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45958.065875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45958.065875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45958.065875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45958.065875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45958.065875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45958.065875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45958.065875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45958.065875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45958.065875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45958.065875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45958.065875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45958.065875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45958.065875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45958.065875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45958.065875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45958.065875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45958.065875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45958.065875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45958.065875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45958.065875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45958.065875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45958.065875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45958.065875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45958.065875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45958.065875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45958.065875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45958.065875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45958.065875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45958.065875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45958.065875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45958.065875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45958.065875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45958.065875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45958.065875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45958.065875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45958.065875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45958.065875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45958.065875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45958.065875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45958.065875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45958.065875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45958.065875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45958.065875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45958.065875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45958.065875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45958.065875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45958.065875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45958.065875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45958.065875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45958.065875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45958.065875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45958.065875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45958.065875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45958.065875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45958.065875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45958.065875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45958.065875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45958.065875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45958.065875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45958.065875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45958.065875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45958.065875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45958.065875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45958.065875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45958.065875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45958.065875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45958.065875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45958.065875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45958.065875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45958.065875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45958.065875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45958.065875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45958.065875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45958.065875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45958.065875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45958.065875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45958.065875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45958.065875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45958.065875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45958.065875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45958.065875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45958.065875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45958.065875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45958.065875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45958.065875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45958.065875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45958.065875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45958.065875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45958.065875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45958.065875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45958.065875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45958.065875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45958.065875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45958.065875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45958.065875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45958.065875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45958.065875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45958.065875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45958.065875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45958.065875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45958.065875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45958.065875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45958.065875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45958.065875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45958.065875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45958.065875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45958.065875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45958.065875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45958.065875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45958.065875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45958.065875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45958.065875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45958.065875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45958.065875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45958.065875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45958.065875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45958.065875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45958.065875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45958.065875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45958.065875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45958.065875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45958.065875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45958.065875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45958.065875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45958.065875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45958.065875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45958.065875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45958.065875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45958.065875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45958.065875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45958.065875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45958.065875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45958.065875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45958.065875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45958.065875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45958.065875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45958.065875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45958.065875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45958.065875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45958.065875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45958.065875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45958.065875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45958.065875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45958.065875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45958.065875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45958.065875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45958.065875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45958.065875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45958.065875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45958.065875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45958.065875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45958.065875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45958.065875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45958.065875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45958.065875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45958.065875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45958.065875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45958.065875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45958.065875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45958.065875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45958.065875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45958.065875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45958.065875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45958.065875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45958.065875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45958.065875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45958.065875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45958.065875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45958.065875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45958.065875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45958.065875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45958.065875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45958.065875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45958.065875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45958.065875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45958.065875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45958.065875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45958.065875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45958.065875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45958.065875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45958.065875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45958.065875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45958.065875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45958.065875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45958.065875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45958.065875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45958.065875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45958.065875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45958.065875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45958.065875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45958.065875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45958.065875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45958.065875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45958.065875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45958.065875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45958.065875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45958.065875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45958.065875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45958.065875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45958.065875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45958.065875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45958.065875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45958.065875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45958.065875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45958.065875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45958.065875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45958.065875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45958.065875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45958.065875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45958.065875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45958.065875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45958.065875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45958.065875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45958.065875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45958.065875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45958.065875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45958.065875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45958.065875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45958.065875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45958.065875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45958.065875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45958.065875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45958.065875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45958.065875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45958.065875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45958.065875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45958.065875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45958.065875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45958.065875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45958.065875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45958.065875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45958.065875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45958.065875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45958.065875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45958.065875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45958.065875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45958.065875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45958.065875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45958.065875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45958.065875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45958.065875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45958.065875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45958.065875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45958.065875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45958.065875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45958.065875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45958.065875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45958.065875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45958.065875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45958.065875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45958.065875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45958.065875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45958.065875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45958.065875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45958.065875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45958.065875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45958.065875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45958.065875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45958.065875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45958.065875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45958.065875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45958.065875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45958.065875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45958.065875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45958.065875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45958.065875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45958.065875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45958.065875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45958.065875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45958.065875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45958.065875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45958.065875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45958.065875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45958.065875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45958.065875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45958.065875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45958.065875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45958.065875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45958.065875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45958.065875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45958.065875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45958.065875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45958.065875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45958.065875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45958.065875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45958.065875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45958.065875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45958.065875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45958.065875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45958.065875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45958.065875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45958.065875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45958.065875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45958.065875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45958.065875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45958.065875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45958.065875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45958.065875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45958.065875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45958.065875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45958.065875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45958.065875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45958.065875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45958.065875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45958.065875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45958.065875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45958.065875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45958.065875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45958.065875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45958.065875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45958.065875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45958.065875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45958.065875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45958.065875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45958.065875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45958.065875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45958.065875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45958.065875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45958.065875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45958.065875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45958.065875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45958.065875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45958.065875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45958.065875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45958.065875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45958.065875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45958.065875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45958.065875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45958.065875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45958.065875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45958.065875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45958.065875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45958.065875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45958.065875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45958.065875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45958.065875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45958.065875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45958.065875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45958.065875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45958.065875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45958.065875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45958.065875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45958.065875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45958.065875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45958.065875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45958.065875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45958.065875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45958.065875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45958.065875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45958.065875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45958.065875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45958.065875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45958.065875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45958.065875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45958.065875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45958.065875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45958.065875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45958.065875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45958.065875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45958.065875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45958.065875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45958.065875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45958.065875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45958.065875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45958.065875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45958.065875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45958.065875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45958.065875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45958.065875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45958.065875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45958.065875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45958.065875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45958.065875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45958.065875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45958.065875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45958.065875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45958.065875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45958.065875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45958.065875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45958.065875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45958.065875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45958.065875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45958.065875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45958.065875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45958.065875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45958.065875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45958.065875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45958.065875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45958.065875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45958.065875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45958.065875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45958.065875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45958.065875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45958.065875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45958.065875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45958.065875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45958.065875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45958.065875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45958.065875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45958.065875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45958.065875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45958.065875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45958.065875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45958.065875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45958.065875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45958.065875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45958.065875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45958.065875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45958.065875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45958.065875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45958.065875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45958.065875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45958.065875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45958.065875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45958.065875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45958.065875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45958.065875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45958.065875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45958.065875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45958.065875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45958.065875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45958.065875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45958.065875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45958.065875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45958.065875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45958.065875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45958.065875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45958.065875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45958.065875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45958.065875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45958.065875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45958.065875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45958.065875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45958.065875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45958.065875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45958.065875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45958.065875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45958.065875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45958.065875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45958.065875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45958.065875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45958.065875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45958.065875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45958.065875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45958.065875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45958.065875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45958.065875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45958.065875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45958.065875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45958.065875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45958.065875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45958.065875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45958.065875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45958.065875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45958.065875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45958.065875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45958.065875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45958.065875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45958.065875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45958.065875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45958.065875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45958.065875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45958.065875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45958.065875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45958.065875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45958.065875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45958.065875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45958.065875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45958.065875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45958.065875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45958.065875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45958.065875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45958.065875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45958.065875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45958.065875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45958.065875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45958.065875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45958.065875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45958.065875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45958.065875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45958.065875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45958.065875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45958.065875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45958.065875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45958.065875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45958.065875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45958.065875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45958.065875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45958.065875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45958.065875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45958.065875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45958.065875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45958.065875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45958.065875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45958.065875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45958.065875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45958.065875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45958.065875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45958.065875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45958.065875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45958.065875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45958.065875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45958.065875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45958.065875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45958.065875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45958.065875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45958.065875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45958.065875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45958.065875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45958.065875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45958.065875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45958.065875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45958.065875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45958.065875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45958.065875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45958.065875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45958.065875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45958.065875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45958.065875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45958.065875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45958.065875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45958.065875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45958.065875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45958.065875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45958.065875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45958.065875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45958.065875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45958.065875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45958.065875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45958.065875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45958.065875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45958.065875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45958.065875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45958.065875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45958.065875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45958.065875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45958.065875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45958.065875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45958.065875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45958.065875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45958.065875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45958.065875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45958.065875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45958.065875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45958.065875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45958.065875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45958.065875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45958.065875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45958.065875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45958.065875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45958.065875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45958.065875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45958.065875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45958.065875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45958.065875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45958.065875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45958.065875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45958.065875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45958.065875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45958.065875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45958.065875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45958.065875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45958.065875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45958.065875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45958.065875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45958.065875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45958.065875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45958.065875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45958.065875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45958.065875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45958.065875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45958.065875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45958.065875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45958.065875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45958.065875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45958.065875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45958.065875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45958.065875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45958.065875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45958.065875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45958.065875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45958.065875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45958.065875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45958.065875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45958.065875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45958.065875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45958.065875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45958.065875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45958.065875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45958.065875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45958.065875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45958.065875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45958.065875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45958.065875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45958.065875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45958.065875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45958.065875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45958.065875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45958.065875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45958.065875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45958.065875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45958.065875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45958.065875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45958.065875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45958.065875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45958.065875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45958.065875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45958.065875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45958.065875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45958.065875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45958.065875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45958.065875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45958.065875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45958.065875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45958.065875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45958.065875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45958.065875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45958.065875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45958.065875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45958.065875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45958.065875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45958.065875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45958.065875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45958.065875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45958.065875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45958.065875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45958.065875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45958.065875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45958.065875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45958.065875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45958.065875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45958.065875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45958.065875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45958.065875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45958.065875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45958.065875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45958.065875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45958.065875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45958.065875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45958.065875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45958.065875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45958.065875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45958.065875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45958.065875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45958.065875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45958.065875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45958.065875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45958.065875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45958.065875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45958.065875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45958.065875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45958.065875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45958.065875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45958.065875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45958.065875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45958.065875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45958.065875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45958.065875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45958.065875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45958.065875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45958.065875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45958.065875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45958.065875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45958.065875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45958.065875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45958.065875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45958.065875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45958.065875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45958.065875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45958.065875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45958.065875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45958.065875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45958.065875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45958.065875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45958.065875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45958.065875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45958.065875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45958.065875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45958.065875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45958.065875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45958.065875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45958.065875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45958.065875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45958.065875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45958.065875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45958.065875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45958.065875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45958.065875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45958.065875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45958.065875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45958.065875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45958.065875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45958.065875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45958.065875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45958.065875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45958.065875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45958.065875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45958.065875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45958.065875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45958.065875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45958.065875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45958.065875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45958.065875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45958.065875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45958.065875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45958.065875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45958.065875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45958.065875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45958.065875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45958.065875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45958.065875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45958.065875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45958.065875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45958.065875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45958.065875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45958.065875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45958.065875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45958.065875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45958.065875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45958.065875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45958.065875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45958.065875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45958.065875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45958.065875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45958.065875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45958.065875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45958.065875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45958.065875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45958.065875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45958.065875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45958.065875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45958.065875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45958.065875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45958.065875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45958.065875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45958.065875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45958.065875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45958.065875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45958.065875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45958.065875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45958.065875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45958.065875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45958.065875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45958.065875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45958.065875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45958.065875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45958.065875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45958.065875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45958.065875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45958.065875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45958.065875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45958.065875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45958.065875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45958.065875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45958.065875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45958.065875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45958.065875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45958.065875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45958.065875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45958.065875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45958.065875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45958.065875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45958.065875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45958.065875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45958.065875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45958.065875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45958.065875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45958.065875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45958.065875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45958.065875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45958.065875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45958.065875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45958.065875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45958.065875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45958.065875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45958.065875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45958.065875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45958.065875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45958.065875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45958.065875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45958.065875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45958.065875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45958.065875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45958.065875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45958.065875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45958.065875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45958.065875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45958.065875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45958.065875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45958.065875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45958.065875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45958.065875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45958.065875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45958.065875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45958.065875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45958.065875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45958.065875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45958.065875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45958.065875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45958.065875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45958.065875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45958.065875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45958.065875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45958.065875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45958.065875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45958.065875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45958.065875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45958.065875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45958.065875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45958.065875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45958.065875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45958.065875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45958.065875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45958.065875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45958.065875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45958.065875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45958.065875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45958.065875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45958.065875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45958.065875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45958.065875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45958.065875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45958.065875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45958.065875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45958.065875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45958.065875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45958.065875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45958.065875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45958.065875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45958.065875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45958.065875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45958.065875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45958.065875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45958.065875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45958.065875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45958.065875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45958.065875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45958.065875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45958.065875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45958.065875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45958.065875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45958.065875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45958.065875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45958.065875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45958.065875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45958.065875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45958.065875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45958.065875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45958.065875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45958.065875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45958.065875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45958.065875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45958.065875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45958.065875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45958.065875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45958.065875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45958.065875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45958.065875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45958.065875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45958.065875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45958.065875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45958.065875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45958.065875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45958.065875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45958.065875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45958.065875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45958.065875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45958.065875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45958.065875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45958.065875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45958.065875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45958.065875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45958.065875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45958.065875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45958.065875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45958.065875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45958.065875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45958.065875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45958.065875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45958.065875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45958.065875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45958.065875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45958.065875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45958.065875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45958.065875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45958.065875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45958.065875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45958.065875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45958.065875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45958.065875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45958.065875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45958.065875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45958.065875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45958.065875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45958.065875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45958.065875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45958.065875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45958.065875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45958.065875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45958.065875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45958.065875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45958.065875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45958.065875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45958.065875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45958.065875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45958.065875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45958.065875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45958.065875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45958.065875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45958.065875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45958.065875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45958.065875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45958.065875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45958.065875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45958.065875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45958.065875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45958.065875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45958.065875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45958.065875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45958.065875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45958.065875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45958.065875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45958.065875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45958.065875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45958.065875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45958.065875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45958.065875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45958.065875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45958.065875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45958.065875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45958.065875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45958.065875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45958.065875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45958.065875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45958.065875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45958.065875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45958.065875</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254.58515740740404</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
      </c>
      <c r="C3" s="97"/>
      <c r="D3" s="94"/>
      <c r="E3" s="98"/>
      <c r="F3" s="99"/>
      <c r="G3" s="100">
        <f ca="1">IFERROR(NOW()-F3,"")</f>
        <v>45958.065875</v>
      </c>
      <c r="H3" s="99"/>
      <c r="I3" s="99" t="str">
        <f>IFERROR(VLOOKUP(D3,DB!A:F,6,0),"")</f>
        <v/>
      </c>
      <c r="J3" s="99" t="str">
        <f>IFERROR(VLOOKUP(D3,DB!A:G,7,0),"")</f>
        <v/>
      </c>
      <c r="K3" s="101"/>
      <c r="L3" s="94" t="str">
        <f>IFERROR(VLOOKUP(D3,DB!A:I,9,0),"")</f>
        <v/>
      </c>
    </row>
    <row r="4" spans="1:16" ht="15" customHeight="1">
      <c r="A4" s="119"/>
      <c r="B4" s="119" t="str">
        <f>IFERROR(VLOOKUP(D4,DB!A:K,11,0),"")</f>
        <v/>
      </c>
      <c r="C4" s="120"/>
      <c r="D4" s="94"/>
      <c r="E4" s="98"/>
      <c r="F4" s="123"/>
      <c r="G4" s="124">
        <f ca="1">IFERROR(NOW()-F4,"")</f>
        <v>45958.065875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45958.065875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45958.065875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45958.065875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45958.065875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45958.065875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45958.065875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45958.065875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45958.065875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45958.065875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45958.065875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45958.065875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45958.065875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45958.065875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45958.065875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45958.065875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45958.065875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45958.065875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45958.065875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45958.065875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45958.065875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45958.065875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45958.065875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45958.065875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45958.065875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45958.065875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45958.065875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45958.065875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45958.065875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45958.065875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45958.065875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45958.065875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45958.065875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45958.065875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45958.065875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45958.065875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45958.065875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45958.065875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45958.065875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45958.065875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45958.065875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45958.065875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45958.065875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45958.065875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45958.065875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45958.065875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45958.065875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45958.065875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45958.065875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45958.065875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45958.065875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45958.065875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45958.065875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45958.065875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45958.065875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45958.065875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45958.065875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45958.065875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45958.065875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45958.065875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45958.065875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45958.065875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45958.065875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45958.065875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45958.065875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45958.065875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45958.065875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45958.065875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45958.065875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45958.065875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45958.065875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45958.065875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45958.065875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45958.065875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45958.065875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45958.065875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45958.065875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45958.065875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45958.065875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45958.065875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45958.065875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45958.065875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45958.065875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45958.065875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45958.065875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45958.065875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45958.065875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45958.065875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45958.065875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45958.065875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45958.065875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45958.065875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45958.065875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45958.065875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45958.065875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45958.065875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45958.065875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45958.065875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45958.065875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45958.065875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45958.065875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45958.065875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45958.065875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45958.065875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45958.065875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45958.065875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45958.065875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45958.065875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45958.065875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45958.065875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45958.065875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45958.065875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45958.065875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45958.065875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45958.065875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45958.065875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45958.065875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45958.065875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45958.065875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45958.065875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45958.065875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45958.065875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45958.065875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45958.065875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45958.065875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45958.065875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45958.065875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45958.065875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45958.065875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45958.065875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45958.065875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45958.065875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45958.065875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45958.065875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45958.065875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45958.065875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45958.065875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45958.065875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45958.065875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45958.065875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45958.065875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45958.065875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45958.065875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45958.065875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45958.065875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45958.065875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45958.065875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45958.065875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45958.065875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45958.065875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45958.065875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45958.065875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45958.065875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45958.065875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45958.065875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45958.065875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45958.065875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45958.065875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45958.065875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45958.065875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45958.065875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45958.065875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45958.065875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45958.065875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45958.065875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45958.065875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45958.065875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45958.065875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45958.065875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45958.065875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45958.065875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45958.065875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45958.065875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45958.065875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45958.065875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45958.065875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45958.065875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45958.065875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45958.065875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45958.065875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45958.065875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45958.065875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45958.065875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45958.065875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45958.065875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45958.065875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45958.065875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45958.065875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45958.065875</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45958.065875</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39085</v>
      </c>
      <c r="B2" s="37" t="str">
        <f>IFERROR(VLOOKUP(D2,DB!A:K,11,0),"")</f>
        <v>R5</v>
      </c>
      <c r="C2" s="37">
        <v>3</v>
      </c>
      <c r="D2" s="118" t="s">
        <v>36034</v>
      </c>
      <c r="E2" s="37" t="s">
        <v>38998</v>
      </c>
      <c r="F2" s="38">
        <v>45891.832060185188</v>
      </c>
      <c r="G2" s="144">
        <f ca="1">IFERROR(NOW()-F2,"")</f>
        <v>66.233814814811922</v>
      </c>
      <c r="H2" s="38">
        <v>45891.790393518517</v>
      </c>
      <c r="I2" s="37" t="str">
        <f>IFERROR(VLOOKUP(D2,DB!A:F,6,0),"")</f>
        <v>Generator-SG</v>
      </c>
      <c r="J2" s="37" t="str">
        <f>IFERROR(VLOOKUP(D2,DB!A:G,7,0),"")</f>
        <v>Vandalized</v>
      </c>
      <c r="K2" s="37" t="s">
        <v>39086</v>
      </c>
      <c r="L2" s="37" t="str">
        <f>IFERROR(VLOOKUP(D2,DB!A:I,9,0),"")</f>
        <v>Latis</v>
      </c>
      <c r="M2" s="117"/>
    </row>
    <row r="3" spans="1:13" ht="30.75">
      <c r="A3" s="37" t="s">
        <v>39087</v>
      </c>
      <c r="B3" s="37" t="str">
        <f>IFERROR(VLOOKUP(D3,DB!A:K,11,0),"")</f>
        <v>R5</v>
      </c>
      <c r="C3" s="37">
        <v>1</v>
      </c>
      <c r="D3" s="37" t="s">
        <v>31329</v>
      </c>
      <c r="E3" s="37" t="s">
        <v>39077</v>
      </c>
      <c r="F3" s="38">
        <v>45926.188877314817</v>
      </c>
      <c r="G3" s="144">
        <f t="shared" ref="G3" ca="1" si="0">IFERROR(NOW()-F3,"")</f>
        <v>31.876997685183596</v>
      </c>
      <c r="H3" s="38">
        <v>45926.158159722225</v>
      </c>
      <c r="I3" s="37" t="str">
        <f>IFERROR(VLOOKUP(D3,DB!A:F,6,0),"")</f>
        <v>SCECO</v>
      </c>
      <c r="J3" s="37" t="str">
        <f>IFERROR(VLOOKUP(D3,DB!A:G,7,0),"")</f>
        <v>Good</v>
      </c>
      <c r="K3" s="37" t="s">
        <v>39088</v>
      </c>
      <c r="L3" s="37" t="str">
        <f>IFERROR(VLOOKUP(D3,DB!A:I,9,0),"")</f>
        <v>Latis</v>
      </c>
      <c r="M3" s="117"/>
    </row>
    <row r="4" spans="1:13" ht="48" customHeight="1">
      <c r="A4" s="152" t="s">
        <v>39089</v>
      </c>
      <c r="B4" s="152" t="str">
        <f>IFERROR(VLOOKUP(D4,DB!A:K,11,0),"")</f>
        <v>R5</v>
      </c>
      <c r="C4" s="152">
        <v>1</v>
      </c>
      <c r="D4" s="152" t="s">
        <v>34781</v>
      </c>
      <c r="E4" s="152" t="s">
        <v>39077</v>
      </c>
      <c r="F4" s="153">
        <v>45948.661111111112</v>
      </c>
      <c r="G4" s="154">
        <f ca="1">IFERROR(NOW()-F4,"")</f>
        <v>9.4047638888878282</v>
      </c>
      <c r="H4" s="153">
        <v>45948.661111111112</v>
      </c>
      <c r="I4" s="152" t="str">
        <f>IFERROR(VLOOKUP(D4,DB!A:F,6,0),"")</f>
        <v>SCECO</v>
      </c>
      <c r="J4" s="152" t="str">
        <f>IFERROR(VLOOKUP(D4,DB!A:G,7,0),"")</f>
        <v>Dead</v>
      </c>
      <c r="K4" s="152" t="s">
        <v>39090</v>
      </c>
      <c r="L4" s="152" t="str">
        <f>IFERROR(VLOOKUP(D4,DB!A:I,9,0),"")</f>
        <v>Latis</v>
      </c>
    </row>
    <row r="5" spans="1:13" ht="15">
      <c r="A5" s="152"/>
      <c r="B5" s="152" t="str">
        <f>IFERROR(VLOOKUP(D5,DB!A:K,11,0),"")</f>
        <v/>
      </c>
      <c r="C5" s="152"/>
      <c r="D5" s="152"/>
      <c r="E5" s="152"/>
      <c r="F5" s="153"/>
      <c r="G5" s="154">
        <f ca="1">IFERROR(NOW()-F5,"")</f>
        <v>45958.065875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45958.065875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45958.065875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45958.065875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45958.065875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45958.065875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45958.065875</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45958.065875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45958.065875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45958.065875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45958.065875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45958.065875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45958.065875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45958.065875</v>
      </c>
      <c r="H18" s="153"/>
      <c r="I18" s="152" t="str">
        <f>IFERROR(VLOOKUP(D18,DB!A:F,6,0),"")</f>
        <v/>
      </c>
      <c r="J18" s="152" t="str">
        <f>IFERROR(VLOOKUP(D18,DB!A:G,7,0),"")</f>
        <v/>
      </c>
      <c r="K18" s="152"/>
      <c r="L18" s="152" t="str">
        <f>IFERROR(VLOOKUP(D18,DB!A:I,9,0),"")</f>
        <v/>
      </c>
    </row>
    <row r="19" spans="1:12" ht="15">
      <c r="A19" s="152"/>
      <c r="B19" s="152" t="str">
        <f>IFERROR(VLOOKUP(D19,DB!A:K,11,0),"")</f>
        <v>R5</v>
      </c>
      <c r="C19" s="152"/>
      <c r="D19" s="152" t="s">
        <v>37371</v>
      </c>
      <c r="E19" s="152"/>
      <c r="F19" s="153"/>
      <c r="G19" s="154">
        <f ca="1">IFERROR(NOW()-F19,"")</f>
        <v>45958.065875</v>
      </c>
      <c r="H19" s="153"/>
      <c r="I19" s="152" t="str">
        <f>IFERROR(VLOOKUP(D19,DB!A:F,6,0),"")</f>
        <v>SCECO</v>
      </c>
      <c r="J19" s="152" t="str">
        <f>IFERROR(VLOOKUP(D19,DB!A:G,7,0),"")</f>
        <v>Dead</v>
      </c>
      <c r="K19" s="152"/>
      <c r="L19" s="152" t="str">
        <f>IFERROR(VLOOKUP(D19,DB!A:I,9,0),"")</f>
        <v>Latis</v>
      </c>
    </row>
    <row r="20" spans="1:12" ht="15">
      <c r="A20" s="152"/>
      <c r="B20" s="152" t="str">
        <f>IFERROR(VLOOKUP(D20,DB!A:K,11,0),"")</f>
        <v/>
      </c>
      <c r="C20" s="152"/>
      <c r="D20" s="152"/>
      <c r="E20" s="152"/>
      <c r="F20" s="153"/>
      <c r="G20" s="154">
        <f ca="1">IFERROR(NOW()-F20,"")</f>
        <v>45958.065875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45958.065875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45958.065875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45958.065875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45958.065875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45958.065875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45958.065875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45958.065875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45958.065875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45958.065875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45958.065875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45958.065875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45958.065875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45958.065875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45958.065875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45958.065875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45958.065875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45958.065875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45958.065875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45958.065875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45958.065875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45958.065875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45958.065875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45958.065875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45958.065875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45958.065875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45958.065875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45958.065875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45958.065875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45958.065875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45958.065875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45958.065875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45958.065875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45958.065875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45958.065875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45958.065875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45958.065875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45958.065875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45958.065875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45958.065875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45958.065875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45958.065875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45958.065875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45958.065875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45958.065875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45958.065875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45958.065875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45958.065875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45958.065875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45958.065875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45958.065875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45958.065875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45958.065875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45958.065875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45958.065875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45958.065875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45958.065875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45958.065875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45958.065875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45958.065875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45958.065875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45958.065875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45958.065875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45958.065875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45958.065875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45958.065875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45958.065875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45958.065875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45958.065875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45958.065875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45958.065875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45958.065875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45958.065875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45958.065875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45958.065875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45958.065875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45958.065875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45958.065875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45958.065875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45958.065875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45958.065875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45958.065875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45958.065875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45958.065875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45958.065875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45958.065875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45958.065875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45958.065875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45958.065875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45958.065875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45958.065875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45958.065875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45958.065875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45958.065875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45958.065875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45958.065875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45958.065875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45958.065875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45958.065875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45958.065875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45958.065875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45958.065875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45958.065875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45958.065875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45958.065875</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45958.065875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45958.065875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45958.065875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45958.065875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45958.065875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45958.065875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45958.065875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45958.065875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45958.065875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45958.065875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45958.065875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45958.065875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45958.065875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45958.065875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45958.065875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45958.065875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45958.065875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45958.065875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45958.065875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45958.065875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45958.065875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45958.065875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45958.065875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45958.065875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45958.065875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45958.065875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45958.065875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45958.065875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45958.065875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45958.065875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45958.065875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45958.065875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45958.065875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45958.065875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45958.065875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45958.065875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45958.065875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45958.065875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45958.065875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45958.065875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45958.065875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45958.065875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45958.065875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45958.065875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45958.065875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45958.065875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45958.065875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45958.065875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45958.065875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45958.065875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45958.065875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45958.065875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45958.065875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45958.065875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45958.065875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45958.065875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45958.065875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45958.065875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45958.065875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45958.065875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45958.065875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45958.065875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45958.065875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45958.065875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45958.065875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45958.065875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45958.065875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45958.065875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45958.065875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45958.065875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45958.065875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45958.065875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45958.065875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45958.065875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45958.065875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45958.065875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45958.065875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45958.065875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45958.065875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45958.065875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45958.065875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45958.065875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45958.065875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45958.065875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45958.065875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45958.065875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45958.065875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45958.065875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45958.065875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45958.065875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45958.065875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45958.065875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45958.065875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45958.065875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45958.065875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45958.065875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45958.065875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45958.065875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45958.065875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45958.065875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45958.065875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45958.065875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45958.065875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45958.065875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45958.065875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45958.065875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45958.065875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45958.065875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45958.065875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45958.065875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45958.065875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45958.065875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45958.065875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45958.065875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45958.065875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45958.065875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45958.065875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45958.065875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45958.065875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45958.065875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45958.065875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45958.065875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45958.065875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45958.065875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45958.065875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45958.065875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45958.065875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45958.065875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45958.065875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45958.065875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45958.065875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45958.065875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45958.065875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45958.065875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45958.065875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45958.065875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45958.065875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45958.065875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45958.065875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45958.065875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45958.065875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45958.065875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45958.065875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45958.065875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45958.065875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45958.065875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45958.065875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45958.065875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45958.065875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45958.065875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45958.065875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45958.065875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45958.065875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45958.065875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45958.065875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45958.065875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45958.065875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45958.065875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45958.065875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45958.065875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45958.065875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45958.065875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45958.065875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45958.065875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45958.065875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45958.065875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45958.065875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45958.065875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45958.065875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45958.065875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45958.065875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45958.065875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45958.065875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45958.065875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45958.065875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45958.065875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45958.065875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45958.065875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45958.065875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45958.065875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45958.065875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45958.065875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45958.065875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45958.065875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45958.065875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45958.065875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45958.065875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45958.065875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45958.065875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45958.065875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45958.065875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45958.065875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45958.065875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45958.065875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45958.065875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45958.065875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45958.065875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45958.065875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45958.065875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45958.065875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45958.065875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45958.065875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45958.065875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45958.065875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45958.065875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45958.065875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45958.065875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45958.065875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45958.065875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45958.065875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45958.065875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45958.065875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45958.065875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45958.065875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45958.065875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45958.065875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45958.065875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45958.065875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45958.065875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45958.065875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45958.065875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45958.065875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45958.065875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45958.065875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45958.065875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45958.065875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45958.065875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45958.065875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45958.065875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45958.065875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45958.065875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45958.065875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45958.065875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45958.065875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45958.065875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45958.065875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45958.065875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45958.065875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45958.065875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45958.065875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45958.065875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45958.065875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45958.065875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45958.065875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45958.065875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45958.065875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45958.065875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45958.065875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45958.065875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45958.065875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45958.065875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45958.065875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45958.065875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45958.065875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45958.065875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45958.065875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45958.065875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45958.065875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45958.065875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45958.065875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45958.065875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45958.065875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45958.065875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45958.065875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45958.065875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45958.065875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45958.065875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45958.065875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45958.065875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45958.065875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45958.065875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45958.065875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45958.065875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45958.065875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45958.065875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45958.065875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45958.065875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45958.065875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45958.065875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45958.065875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45958.065875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45958.065875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45958.065875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45958.065875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45958.065875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45958.065875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45958.065875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45958.065875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45958.065875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45958.065875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45958.065875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45958.065875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45958.065875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45958.065875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45958.065875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45958.065875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45958.065875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45958.065875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45958.065875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45958.065875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45958.065875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45958.065875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45958.065875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45958.065875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45958.065875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45958.065875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45958.065875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45958.065875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45958.065875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45958.065875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45958.065875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45958.065875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45958.065875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45958.065875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45958.065875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45958.065875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45958.065875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45958.065875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45958.065875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45958.065875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45958.065875</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45958.065875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45958.065875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45958.065875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45958.065875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45958.065875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45958.065875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45958.065875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45958.065875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45958.065875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45958.065875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45958.065875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45958.065875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45958.065875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45958.065875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45958.065875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45958.065875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45958.065875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45958.065875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45958.065875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45958.065875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45958.065875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45958.065875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45958.065875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45958.065875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45958.065875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45958.065875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45958.065875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45958.065875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45958.065875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45958.065875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45958.065875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45958.065875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45958.065875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45958.065875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45958.065875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45958.065875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45958.065875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45958.065875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45958.065875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45958.065875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45958.065875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45958.065875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45958.065875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45958.065875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45958.065875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45958.065875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45958.065875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45958.065875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45958.065875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45958.065875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45958.065875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45958.065875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45958.065875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45958.065875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45958.065875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45958.065875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45958.065875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45958.065875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45958.065875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45958.065875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45958.065875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45958.065875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45958.065875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45958.065875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45958.065875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45958.065875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45958.065875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45958.065875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45958.065875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45958.065875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45958.065875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45958.065875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45958.065875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45958.065875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45958.065875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45958.065875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45958.065875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45958.065875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45958.065875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45958.065875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45958.065875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45958.065875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45958.065875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45958.065875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45958.065875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45958.065875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45958.065875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45958.065875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45958.065875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45958.065875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45958.065875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45958.065875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45958.065875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45958.065875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45958.065875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45958.065875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45958.065875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45958.065875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45958.065875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45958.065875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45958.065875</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2025-10-27T22:34:55Z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