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08" documentId="120_S{2AC9BD13-BADA-5192-A53E-5A8FF88502F6}" xr6:coauthVersionLast="47" xr6:coauthVersionMax="47" xr10:uidLastSave="{67E26E5C-0994-42BA-A5E7-BB9C4796F01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7" i="3"/>
  <c r="D5" i="3"/>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J7" i="5"/>
  <c r="J8" i="5"/>
  <c r="J9" i="5"/>
  <c r="J10" i="5"/>
  <c r="J11" i="5"/>
  <c r="J12" i="5"/>
  <c r="J13" i="5"/>
  <c r="J14" i="5"/>
  <c r="J15" i="5"/>
  <c r="J16" i="5"/>
  <c r="J17" i="5"/>
  <c r="J18" i="5"/>
  <c r="J19" i="5"/>
  <c r="J20" i="5"/>
  <c r="J21" i="5"/>
  <c r="J22" i="5"/>
  <c r="J23" i="5"/>
  <c r="J24" i="5"/>
  <c r="J25" i="5"/>
  <c r="J26" i="5"/>
  <c r="J27" i="5"/>
  <c r="J28" i="5"/>
  <c r="J29" i="5"/>
  <c r="J30" i="5"/>
  <c r="J31" i="5"/>
  <c r="I7" i="5"/>
  <c r="I8" i="5"/>
  <c r="I9" i="5"/>
  <c r="I10" i="5"/>
  <c r="I11" i="5"/>
  <c r="I12" i="5"/>
  <c r="I13" i="5"/>
  <c r="I14" i="5"/>
  <c r="I15" i="5"/>
  <c r="I16" i="5"/>
  <c r="I17" i="5"/>
  <c r="I18" i="5"/>
  <c r="I19" i="5"/>
  <c r="I20" i="5"/>
  <c r="I21" i="5"/>
  <c r="I22" i="5"/>
  <c r="I23" i="5"/>
  <c r="I24" i="5"/>
  <c r="I25" i="5"/>
  <c r="I26" i="5"/>
  <c r="I27" i="5"/>
  <c r="I28" i="5"/>
  <c r="I29" i="5"/>
  <c r="I30" i="5"/>
  <c r="I31" i="5"/>
  <c r="B7" i="5"/>
  <c r="B8" i="5"/>
  <c r="B9" i="5"/>
  <c r="B10" i="5"/>
  <c r="B11" i="5"/>
  <c r="B12" i="5"/>
  <c r="B13" i="5"/>
  <c r="B14" i="5"/>
  <c r="B15" i="5"/>
  <c r="B16" i="5"/>
  <c r="B17" i="5"/>
  <c r="B18" i="5"/>
  <c r="B19" i="5"/>
  <c r="B20" i="5"/>
  <c r="B21" i="5"/>
  <c r="B22" i="5"/>
  <c r="B23" i="5"/>
  <c r="B24" i="5"/>
  <c r="B25" i="5"/>
  <c r="B26" i="5"/>
  <c r="B27" i="5"/>
  <c r="B28" i="5"/>
  <c r="B29" i="5"/>
  <c r="B30" i="5"/>
  <c r="B31" i="5"/>
  <c r="G7" i="5"/>
  <c r="G8" i="5"/>
  <c r="G9" i="5"/>
  <c r="G10" i="5"/>
  <c r="G11" i="5"/>
  <c r="G12" i="5"/>
  <c r="G13" i="5"/>
  <c r="G14" i="5"/>
  <c r="G15" i="5"/>
  <c r="G16" i="5"/>
  <c r="G17" i="5"/>
  <c r="G18" i="5"/>
  <c r="G19" i="5"/>
  <c r="G20" i="5"/>
  <c r="G21" i="5"/>
  <c r="G22" i="5"/>
  <c r="G23" i="5"/>
  <c r="G24" i="5"/>
  <c r="G25" i="5"/>
  <c r="G26" i="5"/>
  <c r="G27" i="5"/>
  <c r="G28" i="5"/>
  <c r="G29" i="5"/>
  <c r="G30" i="5"/>
  <c r="G31"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alcChain>
</file>

<file path=xl/sharedStrings.xml><?xml version="1.0" encoding="utf-8"?>
<sst xmlns="http://schemas.openxmlformats.org/spreadsheetml/2006/main" count="181598" uniqueCount="39213">
  <si>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</si>
  <si>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</si>
  <si>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</si>
  <si>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</si>
  <si>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</si>
  <si>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</si>
  <si>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</si>
  <si>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</si>
  <si>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</si>
  <si>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</si>
  <si>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</si>
  <si>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</si>
  <si>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</si>
  <si>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</si>
  <si>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</si>
  <si>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</si>
  <si>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</si>
  <si>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</si>
  <si>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</si>
  <si>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</si>
  <si>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</si>
  <si>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</si>
  <si>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</si>
  <si>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</si>
  <si>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</si>
  <si>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</si>
  <si>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</si>
  <si>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</si>
  <si>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</si>
  <si>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</si>
  <si>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</si>
  <si>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</si>
  <si>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</si>
  <si>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</si>
  <si>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</si>
  <si>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</si>
  <si>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</si>
  <si>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</si>
  <si>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</si>
  <si>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</si>
  <si>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</si>
  <si>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</si>
  <si>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</si>
  <si>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</si>
  <si>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</si>
  <si>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</si>
  <si>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</si>
  <si>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</si>
  <si>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</si>
  <si>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</si>
  <si>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</si>
  <si>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</si>
  <si>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</si>
  <si>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</si>
  <si>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</si>
  <si>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</si>
  <si>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</si>
  <si>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</si>
  <si>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</si>
  <si>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</si>
  <si>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</si>
  <si>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</si>
  <si>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</si>
  <si>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</si>
  <si>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</si>
  <si>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</si>
  <si>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</si>
  <si>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</si>
  <si>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</si>
  <si>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</si>
  <si>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</si>
  <si>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</si>
  <si>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</si>
  <si>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</si>
  <si>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</si>
  <si>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</si>
  <si>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</si>
  <si>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</si>
  <si>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</si>
  <si>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</si>
  <si>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</si>
  <si>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</si>
  <si>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</si>
  <si>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</si>
  <si>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</si>
  <si>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</si>
  <si>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</si>
  <si>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</si>
  <si>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</si>
  <si>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</si>
  <si>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</si>
  <si>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</si>
  <si>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</si>
  <si>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</si>
  <si>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</si>
  <si>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</si>
  <si>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</si>
  <si>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</si>
  <si>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</si>
  <si>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</si>
  <si>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</si>
  <si>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</si>
  <si>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</si>
  <si>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</si>
  <si>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</si>
  <si>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</si>
  <si>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</si>
  <si>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</si>
  <si>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</si>
  <si>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</si>
  <si>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</si>
  <si>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</si>
  <si>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</si>
  <si>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</si>
  <si>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</si>
  <si>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</si>
  <si>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</si>
  <si>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</si>
  <si>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</si>
  <si>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</si>
  <si>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</si>
  <si>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</si>
  <si>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</si>
  <si>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</si>
  <si>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</si>
  <si>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</si>
  <si>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</si>
  <si>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</si>
  <si>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</si>
  <si>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</si>
  <si>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</si>
  <si>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</si>
  <si>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</si>
  <si>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</si>
  <si>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</si>
  <si>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</si>
  <si>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</si>
  <si>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</si>
  <si>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</si>
  <si>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</si>
  <si>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</si>
  <si>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</si>
  <si>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</si>
  <si>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</si>
  <si>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</si>
  <si>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</si>
  <si>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</si>
  <si>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</si>
  <si>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</si>
  <si>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</si>
  <si>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</si>
  <si>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</si>
  <si>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</si>
  <si>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</si>
  <si>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</si>
  <si>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</si>
  <si>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</si>
  <si>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</si>
  <si>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</si>
  <si>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</si>
  <si>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</si>
  <si>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</si>
  <si>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</si>
  <si>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</si>
  <si>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</si>
  <si>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</si>
  <si>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</si>
  <si>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</si>
  <si>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</si>
  <si>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</si>
  <si>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</si>
  <si>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</si>
  <si>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</si>
  <si>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</si>
  <si>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</si>
  <si>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</si>
  <si>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</si>
  <si>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</si>
  <si>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</si>
  <si>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</si>
  <si>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</si>
  <si>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</si>
  <si>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</si>
  <si>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</si>
  <si>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</si>
  <si>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</si>
  <si>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</si>
  <si>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</si>
  <si>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</si>
  <si>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</si>
  <si>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</si>
  <si>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</si>
  <si>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</si>
  <si>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</si>
  <si>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</si>
  <si>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</si>
  <si>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</si>
  <si>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</si>
  <si>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</si>
  <si>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</si>
  <si>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</si>
  <si>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</si>
  <si>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</si>
  <si>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</si>
  <si>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</si>
  <si>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</si>
  <si>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</si>
  <si>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</si>
  <si>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</si>
  <si>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</si>
  <si>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</si>
  <si>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</si>
  <si>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</si>
  <si>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</si>
  <si>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</si>
  <si>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</si>
  <si>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</si>
  <si>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</si>
  <si>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</si>
  <si>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</si>
  <si>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</si>
  <si>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</si>
  <si>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</si>
  <si>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</si>
  <si>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</si>
  <si>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</si>
  <si>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</si>
  <si>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</si>
  <si>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</si>
  <si>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</si>
  <si>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</si>
  <si>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</si>
  <si>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</si>
  <si>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</si>
  <si>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</si>
  <si>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</si>
  <si>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</si>
  <si>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</si>
  <si>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</si>
  <si>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</si>
  <si>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</si>
  <si>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</si>
  <si>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</si>
  <si>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</si>
  <si>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</si>
  <si>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</si>
  <si>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</si>
  <si>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</si>
  <si>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</si>
  <si>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</si>
  <si>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</si>
  <si>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</si>
  <si>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</si>
  <si>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</si>
  <si>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</si>
  <si>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</si>
  <si>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</si>
  <si>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</si>
  <si>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</si>
  <si>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</si>
  <si>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</si>
  <si>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</si>
  <si>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</si>
  <si>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</si>
  <si>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</si>
  <si>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</si>
  <si>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</si>
  <si>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</si>
  <si>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</si>
  <si>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</si>
  <si>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</si>
  <si>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</si>
  <si>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</si>
  <si>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</si>
  <si>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</si>
  <si>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</si>
  <si>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</si>
  <si>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</si>
  <si>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</si>
  <si>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</si>
  <si>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</si>
  <si>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</si>
  <si>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</si>
  <si>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</si>
  <si>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</si>
  <si>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</si>
  <si>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</si>
  <si>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</si>
  <si>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</si>
  <si>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</si>
  <si>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</si>
  <si>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</si>
  <si>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</si>
  <si>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</si>
  <si>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</si>
  <si>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</si>
  <si>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</si>
  <si>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</si>
  <si>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</si>
  <si>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</si>
  <si>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</si>
  <si>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</si>
  <si>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</si>
  <si>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</si>
  <si>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</si>
  <si>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</si>
  <si>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</si>
  <si>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</si>
  <si>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</si>
  <si>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</si>
  <si>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</si>
  <si>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</si>
  <si>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</si>
  <si>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</si>
  <si>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</si>
  <si>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</si>
  <si>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</si>
  <si>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</si>
  <si>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</si>
  <si>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</si>
  <si>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</si>
  <si>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</si>
  <si>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</si>
  <si>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</si>
  <si>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</si>
  <si>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</si>
  <si>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</si>
  <si>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</si>
  <si>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</si>
  <si>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</si>
  <si>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</si>
  <si>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</si>
  <si>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</si>
  <si>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</si>
  <si>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</si>
  <si>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</si>
  <si>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</si>
  <si>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</si>
  <si>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</si>
  <si>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</si>
  <si>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</si>
  <si>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</si>
  <si>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</si>
  <si>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</si>
  <si>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</si>
  <si>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</si>
  <si>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</si>
  <si>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</si>
  <si>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</si>
  <si>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</si>
  <si>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</si>
  <si>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</si>
  <si>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</si>
  <si>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</si>
  <si>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</si>
  <si>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</si>
  <si>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</si>
  <si>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</si>
  <si>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</si>
  <si>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</si>
  <si>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</si>
  <si>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</si>
  <si>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</si>
  <si>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</si>
  <si>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</si>
  <si>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</si>
  <si>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</si>
  <si>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</si>
  <si>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</si>
  <si>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</si>
  <si>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</si>
  <si>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</si>
  <si>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</si>
  <si>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</si>
  <si>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</si>
  <si>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</si>
  <si>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</si>
  <si>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</si>
  <si>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</si>
  <si>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</si>
  <si>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</si>
  <si>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</si>
  <si>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</si>
  <si>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</si>
  <si>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</si>
  <si>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</si>
  <si>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</si>
  <si>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</si>
  <si>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</si>
  <si>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</si>
  <si>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</si>
  <si>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</si>
  <si>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</si>
  <si>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</si>
  <si>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</si>
  <si>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</si>
  <si>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</si>
  <si>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</si>
  <si>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</si>
  <si>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</si>
  <si>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</si>
  <si>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</si>
  <si>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</si>
  <si>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</si>
  <si>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</si>
  <si>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</si>
  <si>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</si>
  <si>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</si>
  <si>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</si>
  <si>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</si>
  <si>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</si>
  <si>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</si>
  <si>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</si>
  <si>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</si>
  <si>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</si>
  <si>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</si>
  <si>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</si>
  <si>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</si>
  <si>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</si>
  <si>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</si>
  <si>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</si>
  <si>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</si>
  <si>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</si>
  <si>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</si>
  <si>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</si>
  <si>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</si>
  <si>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</si>
  <si>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</si>
  <si>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</si>
  <si>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</si>
  <si>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</si>
  <si>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</si>
  <si>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</si>
  <si>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</si>
  <si>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</si>
  <si>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</si>
  <si>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</si>
  <si>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</si>
  <si>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</si>
  <si>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</si>
  <si>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</si>
  <si>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</si>
  <si>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</si>
  <si>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</si>
  <si>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</si>
  <si>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</si>
  <si>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</si>
  <si>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</si>
  <si>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</si>
  <si>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</si>
  <si>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</si>
  <si>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</si>
  <si>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</si>
  <si>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</si>
  <si>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</si>
  <si>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</si>
  <si>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</si>
  <si>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</si>
  <si>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</si>
  <si>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</si>
  <si>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</si>
  <si>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</si>
  <si>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</si>
  <si>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</si>
  <si>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</si>
  <si>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</si>
  <si>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</si>
  <si>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</si>
  <si>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</si>
  <si>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</si>
  <si>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</si>
  <si>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</si>
  <si>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</si>
  <si>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</si>
  <si>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</si>
  <si>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</si>
  <si>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</si>
  <si>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</si>
  <si>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</si>
  <si>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</si>
  <si>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</si>
  <si>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</si>
  <si>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</si>
  <si>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</si>
  <si>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</si>
  <si>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</si>
  <si>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</si>
  <si>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</si>
  <si>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</si>
  <si>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</si>
  <si>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</si>
  <si>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</si>
  <si>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</si>
  <si>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</si>
  <si>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</si>
  <si>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</si>
  <si>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</si>
  <si>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</si>
  <si>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</si>
  <si>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</si>
  <si>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</si>
  <si>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</si>
  <si>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</si>
  <si>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</si>
  <si>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</si>
  <si>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</si>
  <si>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</si>
  <si>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</si>
  <si>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</si>
  <si>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</si>
  <si>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</si>
  <si>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</si>
  <si>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</si>
  <si>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</si>
  <si>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</si>
  <si>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</si>
  <si>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</si>
  <si>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</si>
  <si>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</si>
  <si>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</si>
  <si>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</si>
  <si>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</si>
  <si>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</si>
  <si>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</si>
  <si>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</si>
  <si>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</si>
  <si>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</si>
  <si>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</si>
  <si>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</si>
  <si>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</si>
  <si>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</si>
  <si>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</si>
  <si>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</si>
  <si>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</si>
  <si>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</si>
  <si>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</si>
  <si>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</si>
  <si>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</si>
  <si>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</si>
  <si>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</si>
  <si>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</si>
  <si>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</si>
  <si>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</si>
  <si>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</si>
  <si>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</si>
  <si>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</si>
  <si>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</si>
  <si>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</si>
  <si>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</si>
  <si>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</si>
  <si>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</si>
  <si>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</si>
  <si>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</si>
  <si>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</si>
  <si>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</si>
  <si>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</si>
  <si>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</si>
  <si>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</si>
  <si>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</si>
  <si>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</si>
  <si>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</si>
  <si>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</si>
  <si>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</si>
  <si>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</si>
  <si>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</si>
  <si>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</si>
  <si>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</si>
  <si>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</si>
  <si>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</si>
  <si>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</si>
  <si>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</si>
  <si>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</si>
  <si>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</si>
  <si>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</si>
  <si>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</si>
  <si>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</si>
  <si>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</si>
  <si>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</si>
  <si>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</si>
  <si>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</si>
  <si>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</si>
  <si>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</si>
  <si>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</si>
  <si>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</si>
  <si>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</si>
  <si>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</si>
  <si>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</si>
  <si>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</si>
  <si>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</si>
  <si>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</si>
  <si>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</si>
  <si>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</si>
  <si>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</si>
  <si>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</si>
  <si>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</si>
  <si>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</si>
  <si>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</si>
  <si>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</si>
  <si>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</si>
  <si>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</si>
  <si>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</si>
  <si>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</si>
  <si>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</si>
  <si>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</si>
  <si>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</si>
  <si>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</si>
  <si>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</si>
  <si>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</si>
  <si>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</si>
  <si>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</si>
  <si>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</si>
  <si>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</si>
  <si>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</si>
  <si>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</si>
  <si>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</si>
  <si>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</si>
  <si>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</si>
  <si>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</si>
  <si>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</si>
  <si>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</si>
  <si>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</si>
  <si>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</si>
  <si>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</si>
  <si>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</si>
  <si>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</si>
  <si>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</si>
  <si>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</si>
  <si>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</si>
  <si>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</si>
  <si>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</si>
  <si>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</si>
  <si>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</si>
  <si>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</si>
  <si>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</si>
  <si>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</si>
  <si>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</si>
  <si>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</si>
  <si>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</si>
  <si>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</si>
  <si>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</si>
  <si>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</si>
  <si>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</si>
  <si>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</si>
  <si>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</si>
  <si>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</si>
  <si>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</si>
  <si>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</si>
  <si>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</si>
  <si>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</si>
  <si>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</si>
  <si>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</si>
  <si>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</si>
  <si>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</si>
  <si>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</si>
  <si>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</si>
  <si>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</si>
  <si>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</si>
  <si>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</si>
  <si>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</si>
  <si>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</si>
  <si>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</si>
  <si>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</si>
  <si>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</si>
  <si>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</si>
  <si>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</si>
  <si>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</si>
  <si>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</si>
  <si>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</si>
  <si>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</si>
  <si>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</si>
  <si>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</si>
  <si>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</si>
  <si>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</si>
  <si>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</si>
  <si>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</si>
  <si>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</si>
  <si>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</si>
  <si>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</si>
  <si>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</si>
  <si>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</si>
  <si>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</si>
  <si>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</si>
  <si>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</si>
  <si>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</si>
  <si>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</si>
  <si>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</si>
  <si>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</si>
  <si>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</si>
  <si>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</si>
  <si>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</si>
  <si>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</si>
  <si>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</si>
  <si>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</si>
  <si>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</si>
  <si>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</si>
  <si>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</si>
  <si>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</si>
  <si>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</si>
  <si>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</si>
  <si>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</si>
  <si>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</si>
  <si>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</si>
  <si>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</si>
  <si>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</si>
  <si>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</si>
  <si>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</si>
  <si>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</si>
  <si>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</si>
  <si>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</si>
  <si>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</si>
  <si>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</si>
  <si>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</si>
  <si>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</si>
  <si>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</si>
  <si>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</si>
  <si>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</si>
  <si>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</si>
  <si>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</si>
  <si>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</si>
  <si>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</si>
  <si>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</si>
  <si>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</si>
  <si>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</si>
  <si>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</si>
  <si>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</si>
  <si>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</si>
  <si>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</si>
  <si>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</si>
  <si>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</si>
  <si>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</si>
  <si>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</si>
  <si>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</si>
  <si>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</si>
  <si>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</si>
  <si>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</si>
  <si>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</si>
  <si>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</si>
  <si>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</si>
  <si>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</si>
  <si>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</si>
  <si>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</si>
  <si>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</si>
  <si>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</si>
  <si>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</si>
  <si>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</si>
  <si>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</si>
  <si>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</si>
  <si>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</si>
  <si>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</si>
  <si>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</si>
  <si>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</si>
  <si>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</si>
  <si>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</si>
  <si>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</si>
  <si>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</si>
  <si>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</si>
  <si>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</si>
  <si>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</si>
  <si>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</si>
  <si>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</si>
  <si>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</si>
  <si>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</si>
  <si>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</si>
  <si>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</si>
  <si>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</si>
  <si>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</si>
  <si>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</si>
  <si>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</si>
  <si>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</si>
  <si>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</si>
  <si>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</si>
  <si>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</si>
  <si>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</si>
  <si>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</si>
  <si>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</si>
  <si>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</si>
  <si>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</si>
  <si>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</si>
  <si>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</si>
  <si>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</si>
  <si>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</si>
  <si>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</si>
  <si>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</si>
  <si>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</si>
  <si>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</si>
  <si>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</si>
  <si>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</si>
  <si>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</si>
  <si>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</si>
  <si>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</si>
  <si>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</si>
  <si>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</si>
  <si>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</si>
  <si>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</si>
  <si>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</si>
  <si>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</si>
  <si>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</si>
  <si>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</si>
  <si>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</si>
  <si>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</si>
  <si>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</si>
  <si>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</si>
  <si>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</si>
  <si>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</si>
  <si>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</si>
  <si>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</si>
  <si>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</si>
  <si>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</si>
  <si>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</si>
  <si>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</si>
  <si>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</si>
  <si>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</si>
  <si>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</si>
  <si>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</si>
  <si>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</si>
  <si>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</si>
  <si>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</si>
  <si>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</si>
  <si>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</si>
  <si>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</si>
  <si>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</si>
  <si>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</si>
  <si>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</si>
  <si>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</si>
  <si>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</si>
  <si>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</si>
  <si>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</si>
  <si>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</si>
  <si>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</si>
  <si>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</si>
  <si>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</si>
  <si>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</si>
  <si>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</si>
  <si>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</si>
  <si>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</si>
  <si>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</si>
  <si>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</si>
  <si>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</si>
  <si>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</si>
  <si>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</si>
  <si>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</si>
  <si>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</si>
  <si>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</si>
  <si>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</si>
  <si>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</si>
  <si>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</si>
  <si>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</si>
  <si>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</si>
  <si>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</si>
  <si>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</si>
  <si>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</si>
  <si>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</si>
  <si>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</si>
  <si>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</si>
  <si>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</si>
  <si>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</si>
  <si>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</si>
  <si>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</si>
  <si>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</si>
  <si>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</si>
  <si>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</si>
  <si>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</si>
  <si>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</si>
  <si>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</si>
  <si>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</si>
  <si>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</si>
  <si>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</si>
  <si>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</si>
  <si>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</si>
  <si>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</si>
  <si>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</si>
  <si>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</si>
  <si>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</si>
  <si>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</si>
  <si>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</si>
  <si>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</si>
  <si>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</si>
  <si>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</si>
  <si>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</si>
  <si>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</si>
  <si>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</si>
  <si>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</si>
  <si>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</si>
  <si>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</si>
  <si>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</si>
  <si>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</si>
  <si>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</si>
  <si>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</si>
  <si>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</si>
  <si>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</si>
  <si>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</si>
  <si>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</si>
  <si>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</si>
  <si>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</si>
  <si>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</si>
  <si>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</si>
  <si>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</si>
  <si>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</si>
  <si>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</si>
  <si>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</si>
  <si>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</si>
  <si>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</si>
  <si>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</si>
  <si>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</si>
  <si>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</si>
  <si>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</si>
  <si>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</si>
  <si>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</si>
  <si>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</si>
  <si>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</si>
  <si>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</si>
  <si>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</si>
  <si>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</si>
  <si>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</si>
  <si>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</si>
  <si>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</si>
  <si>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</si>
  <si>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</si>
  <si>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</si>
  <si>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</si>
  <si>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</si>
  <si>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</si>
  <si>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</si>
  <si>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</si>
  <si>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</si>
  <si>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</si>
  <si>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</si>
  <si>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</si>
  <si>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</si>
  <si>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</si>
  <si>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</si>
  <si>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</si>
  <si>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</si>
  <si>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</si>
  <si>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</si>
  <si>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</si>
  <si>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</si>
  <si>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</si>
  <si>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</si>
  <si>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</si>
  <si>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</si>
  <si>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</si>
  <si>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</si>
  <si>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</si>
  <si>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</si>
  <si>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</si>
  <si>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</si>
  <si>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</si>
  <si>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</si>
  <si>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</si>
  <si>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</si>
  <si>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</si>
  <si>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</si>
  <si>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</si>
  <si>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</si>
  <si>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</si>
  <si>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</si>
  <si>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</si>
  <si>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</si>
  <si>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</si>
  <si>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</si>
  <si>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</si>
  <si>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</si>
  <si>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</si>
  <si>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</si>
  <si>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</si>
  <si>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</si>
  <si>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</si>
  <si>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</si>
  <si>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</si>
  <si>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</si>
  <si>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</si>
  <si>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</si>
  <si>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</si>
  <si>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</si>
  <si>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</si>
  <si>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</si>
  <si>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</si>
  <si>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</si>
  <si>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</si>
  <si>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</si>
  <si>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</si>
  <si>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</si>
  <si>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</si>
  <si>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</si>
  <si>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</si>
  <si>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</si>
  <si>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</si>
  <si>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</si>
  <si>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</si>
  <si>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</si>
  <si>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</si>
  <si>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</si>
  <si>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</si>
  <si>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</si>
  <si>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</si>
  <si>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</si>
  <si>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</si>
  <si>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</si>
  <si>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</si>
  <si>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</si>
  <si>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</si>
  <si>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</si>
  <si>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</si>
  <si>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</si>
  <si>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</si>
  <si>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</si>
  <si>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</si>
  <si>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</si>
  <si>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</si>
  <si>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</si>
  <si>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</si>
  <si>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</si>
  <si>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</si>
  <si>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</si>
  <si>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</si>
  <si>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</si>
  <si>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</si>
  <si>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</si>
  <si>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</si>
  <si>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</si>
  <si>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</si>
  <si>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</si>
  <si>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</si>
  <si>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</si>
  <si>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</si>
  <si>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</si>
  <si>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</si>
  <si>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</si>
  <si>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</si>
  <si>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</si>
  <si>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</si>
  <si>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</si>
  <si>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</si>
  <si>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</si>
  <si>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</si>
  <si>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</si>
  <si>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</si>
  <si>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</si>
  <si>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</si>
  <si>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</si>
  <si>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</si>
  <si>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</si>
  <si>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</si>
  <si>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</si>
  <si>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</si>
  <si>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</si>
  <si>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</si>
  <si>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</si>
  <si>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</si>
  <si>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</si>
  <si>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</si>
  <si>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</si>
  <si>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</si>
  <si>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</si>
  <si>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</si>
  <si>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</si>
  <si>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</si>
  <si>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</si>
  <si>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</si>
  <si>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</si>
  <si>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</si>
  <si>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</si>
  <si>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</si>
  <si>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</si>
  <si>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</si>
  <si>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</si>
  <si>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</si>
  <si>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</si>
  <si>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</si>
  <si>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</si>
  <si>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</si>
  <si>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</si>
  <si>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</si>
  <si>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</si>
  <si>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</si>
  <si>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</si>
  <si>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</si>
  <si>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</si>
  <si>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</si>
  <si>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</si>
  <si>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</si>
  <si>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</si>
  <si>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</si>
  <si>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</si>
  <si>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</si>
  <si>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</si>
  <si>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</si>
  <si>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</si>
  <si>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</si>
  <si>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</si>
  <si>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</si>
  <si>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</si>
  <si>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</si>
  <si>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</si>
  <si>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</si>
  <si>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</si>
  <si>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</si>
  <si>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</si>
  <si>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</si>
  <si>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</si>
  <si>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</si>
  <si>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</si>
  <si>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</si>
  <si>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</si>
  <si>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</si>
  <si>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</si>
  <si>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</si>
  <si>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</si>
  <si>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</si>
  <si>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</si>
  <si>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</si>
  <si>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</si>
  <si>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</si>
  <si>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</si>
  <si>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</si>
  <si>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</si>
  <si>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</si>
  <si>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</si>
  <si>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</si>
  <si>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</si>
  <si>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</si>
  <si>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</si>
  <si>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</si>
  <si>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</si>
  <si>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</si>
  <si>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</si>
  <si>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</si>
  <si>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</si>
  <si>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</si>
  <si>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</si>
  <si>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</si>
  <si>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</si>
  <si>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</si>
  <si>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</si>
  <si>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</si>
  <si>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</si>
  <si>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</si>
  <si>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</si>
  <si>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</si>
  <si>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</si>
  <si>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</si>
  <si>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</si>
  <si>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</si>
  <si>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</si>
  <si>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</si>
  <si>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</si>
  <si>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</si>
  <si>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</si>
  <si>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</si>
  <si>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</si>
  <si>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</si>
  <si>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</si>
  <si>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</si>
  <si>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</si>
  <si>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</si>
  <si>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</si>
  <si>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</si>
  <si>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</si>
  <si>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</si>
  <si>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</si>
  <si>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</si>
  <si>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</si>
  <si>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</si>
  <si>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</si>
  <si>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</si>
  <si>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</si>
  <si>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</si>
  <si>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</si>
  <si>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</si>
  <si>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</si>
  <si>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</si>
  <si>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</si>
  <si>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</si>
  <si>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</si>
  <si>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</si>
  <si>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</si>
  <si>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</si>
  <si>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</si>
  <si>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</si>
  <si>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</si>
  <si>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</si>
  <si>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</si>
  <si>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</si>
  <si>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</si>
  <si>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</si>
  <si>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</si>
  <si>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</si>
  <si>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</si>
  <si>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</si>
  <si>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</si>
  <si>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</si>
  <si>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</si>
  <si>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</si>
  <si>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</si>
  <si>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</si>
  <si>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</si>
  <si>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</si>
  <si>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</si>
  <si>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</si>
  <si>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</si>
  <si>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</si>
  <si>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</si>
  <si>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</si>
  <si>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</si>
  <si>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</si>
  <si>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</si>
  <si>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</si>
  <si>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</si>
  <si>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</si>
  <si>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</si>
  <si>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</si>
  <si>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</si>
  <si>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</si>
  <si>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</si>
  <si>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</si>
  <si>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</si>
  <si>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</si>
  <si>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</si>
  <si>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</si>
  <si>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</si>
  <si>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</si>
  <si>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</si>
  <si>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</si>
  <si>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</si>
  <si>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</si>
  <si>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</si>
  <si>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</si>
  <si>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</si>
  <si>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</si>
  <si>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</si>
  <si>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</si>
  <si>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</si>
  <si>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</si>
  <si>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</si>
  <si>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</si>
  <si>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</si>
  <si>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</si>
  <si>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</si>
  <si>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</si>
  <si>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</si>
  <si>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</si>
  <si>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</si>
  <si>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</si>
  <si>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</si>
  <si>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</si>
  <si>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</si>
  <si>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</si>
  <si>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</si>
  <si>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</si>
  <si>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</si>
  <si>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</si>
  <si>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</si>
  <si>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</si>
  <si>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</si>
  <si>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</si>
  <si>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</si>
  <si>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</si>
  <si>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</si>
  <si>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</si>
  <si>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</si>
  <si>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</si>
  <si>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</si>
  <si>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</si>
  <si>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</si>
  <si>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</si>
  <si>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</si>
  <si>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</si>
  <si>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</si>
  <si>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</si>
  <si>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</si>
  <si>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</si>
  <si>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</si>
  <si>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</si>
  <si>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</si>
  <si>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</si>
  <si>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</si>
  <si>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</si>
  <si>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</si>
  <si>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</si>
  <si>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</si>
  <si>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</si>
  <si>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</si>
  <si>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</si>
  <si>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</si>
  <si>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</si>
  <si>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</si>
  <si>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</si>
  <si>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</si>
  <si>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</si>
  <si>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</si>
  <si>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</si>
  <si>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</si>
  <si>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</si>
  <si>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</si>
  <si>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</si>
  <si>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</si>
  <si>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</si>
  <si>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</si>
  <si>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</si>
  <si>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</si>
  <si>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</si>
  <si>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</si>
  <si>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</si>
  <si>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</si>
  <si>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</si>
  <si>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</si>
  <si>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</si>
  <si>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</si>
  <si>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</si>
  <si>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</si>
  <si>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</si>
  <si>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</si>
  <si>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</si>
  <si>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</si>
  <si>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</si>
  <si>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</si>
  <si>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</si>
  <si>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</si>
  <si>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</si>
  <si>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</si>
  <si>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</si>
  <si>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</si>
  <si>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</si>
  <si>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</si>
  <si>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</si>
  <si>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</si>
  <si>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</si>
  <si>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</si>
  <si>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</si>
  <si>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</si>
  <si>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</si>
  <si>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</si>
  <si>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</si>
  <si>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</si>
  <si>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</si>
  <si>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</si>
  <si>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</si>
  <si>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</si>
  <si>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</si>
  <si>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</si>
  <si>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</si>
  <si>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</si>
  <si>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</si>
  <si>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</si>
  <si>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</si>
  <si>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</si>
  <si>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</si>
  <si>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</si>
  <si>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</si>
  <si>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</si>
  <si>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</si>
  <si>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</si>
  <si>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</si>
  <si>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</si>
  <si>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</si>
  <si>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</si>
  <si>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</si>
  <si>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</si>
  <si>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</si>
  <si>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</si>
  <si>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</si>
  <si>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</si>
  <si>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</si>
  <si>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</si>
  <si>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</si>
  <si>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</si>
  <si>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</si>
  <si>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</si>
  <si>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</si>
  <si>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</si>
  <si>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</si>
  <si>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</si>
  <si>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</si>
  <si>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</si>
  <si>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</si>
  <si>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</si>
  <si>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</si>
  <si>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</si>
  <si>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</si>
  <si>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</si>
  <si>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</si>
  <si>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</si>
  <si>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</si>
  <si>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</si>
  <si>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</si>
  <si>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</si>
  <si>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</si>
  <si>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</si>
  <si>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</si>
  <si>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</si>
  <si>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</si>
  <si>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</si>
  <si>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</si>
  <si>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</si>
  <si>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</si>
  <si>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</si>
  <si>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</si>
  <si>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</si>
  <si>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</si>
  <si>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</si>
  <si>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</si>
  <si>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</si>
  <si>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</si>
  <si>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</si>
  <si>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</si>
  <si>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</si>
  <si>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</si>
  <si>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</si>
  <si>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</si>
  <si>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</si>
  <si>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</si>
  <si>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</si>
  <si>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</si>
  <si>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</si>
  <si>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</si>
  <si>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</si>
  <si>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</si>
  <si>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</si>
  <si>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</si>
  <si>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</si>
  <si>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</si>
  <si>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</si>
  <si>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</si>
  <si>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</si>
  <si>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</si>
  <si>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</si>
  <si>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</si>
  <si>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</si>
  <si>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</si>
  <si>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</si>
  <si>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</si>
  <si>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</si>
  <si>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</si>
  <si>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</si>
  <si>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</si>
  <si>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</si>
  <si>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</si>
  <si>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</si>
  <si>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</si>
  <si>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</si>
  <si>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</si>
  <si>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</si>
  <si>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</si>
  <si>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</si>
  <si>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</si>
  <si>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</si>
  <si>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</si>
  <si>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</si>
  <si>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</si>
  <si>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</si>
  <si>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</si>
  <si>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</si>
  <si>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</si>
  <si>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</si>
  <si>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</si>
  <si>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</si>
  <si>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</si>
  <si>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</si>
  <si>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</si>
  <si>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</si>
  <si>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</si>
  <si>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</si>
  <si>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</si>
  <si>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</si>
  <si>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</si>
  <si>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</si>
  <si>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</si>
  <si>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</si>
  <si>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</si>
  <si>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</si>
  <si>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</si>
  <si>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</si>
  <si>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</si>
  <si>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</si>
  <si>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</si>
  <si>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</si>
  <si>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</si>
  <si>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</si>
  <si>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</si>
  <si>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</si>
  <si>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</si>
  <si>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</si>
  <si>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</si>
  <si>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</si>
  <si>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</si>
  <si>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</si>
  <si>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</si>
  <si>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</si>
  <si>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</si>
  <si>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</si>
  <si>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</si>
  <si>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</si>
  <si>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</si>
  <si>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</si>
  <si>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</si>
  <si>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</si>
  <si>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</si>
  <si>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</si>
  <si>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</si>
  <si>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</si>
  <si>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</si>
  <si>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</si>
  <si>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</si>
  <si>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</si>
  <si>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</si>
  <si>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</si>
  <si>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</si>
  <si>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</si>
  <si>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</si>
  <si>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</si>
  <si>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</si>
  <si>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</si>
  <si>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</si>
  <si>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</si>
  <si>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</si>
  <si>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</si>
  <si>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</si>
  <si>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</si>
  <si>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</si>
  <si>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</si>
  <si>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</si>
  <si>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</si>
  <si>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</si>
  <si>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</si>
  <si>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</si>
  <si>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</si>
  <si>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</si>
  <si>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</si>
  <si>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</si>
  <si>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</si>
  <si>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</si>
  <si>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</si>
  <si>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</si>
  <si>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</si>
  <si>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</si>
  <si>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</si>
  <si>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</si>
  <si>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</si>
  <si>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</si>
  <si>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</si>
  <si>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</si>
  <si>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</si>
  <si>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</si>
  <si>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</si>
  <si>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</si>
  <si>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</si>
  <si>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</si>
  <si>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</si>
  <si>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</si>
  <si>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</si>
  <si>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</si>
  <si>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</si>
  <si>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</si>
  <si>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</si>
  <si>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</si>
  <si>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</si>
  <si>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</si>
  <si>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</si>
  <si>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</si>
  <si>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</si>
  <si>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</si>
  <si>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</si>
  <si>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</si>
  <si>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</si>
  <si>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</si>
  <si>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</si>
  <si>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</si>
  <si>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</si>
  <si>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</si>
  <si>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</si>
  <si>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</si>
  <si>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</si>
  <si>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</si>
  <si>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</si>
  <si>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</si>
  <si>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</si>
  <si>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</si>
  <si>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</si>
  <si>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</si>
  <si>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</si>
  <si>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</si>
  <si>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</si>
  <si>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</si>
  <si>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</si>
  <si>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</si>
  <si>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</si>
  <si>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</si>
  <si>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</si>
  <si>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</si>
  <si>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</si>
  <si>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</si>
  <si>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</si>
  <si>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</si>
  <si>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</si>
  <si>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</si>
  <si>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</si>
  <si>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</si>
  <si>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</si>
  <si>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</si>
  <si>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</si>
  <si>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</si>
  <si>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</si>
  <si>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</si>
  <si>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</si>
  <si>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</si>
  <si>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</si>
  <si>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</si>
  <si>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</si>
  <si>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</si>
  <si>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</si>
  <si>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</si>
  <si>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</si>
  <si>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</si>
  <si>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</si>
  <si>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</si>
  <si>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</si>
  <si>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</si>
  <si>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</si>
  <si>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</si>
  <si>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</si>
  <si>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</si>
  <si>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</si>
  <si>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</si>
  <si>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</si>
  <si>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</si>
  <si>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</si>
  <si>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</si>
  <si>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</si>
  <si>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</si>
  <si>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</si>
  <si>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</si>
  <si>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</si>
  <si>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</si>
  <si>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</si>
  <si>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</si>
  <si>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</si>
  <si>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</si>
  <si>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</si>
  <si>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</si>
  <si>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</si>
  <si>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</si>
  <si>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</si>
  <si>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</si>
  <si>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</si>
  <si>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</si>
  <si>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</si>
  <si>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</si>
  <si>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</si>
  <si>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</si>
  <si>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</si>
  <si>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</si>
  <si>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</si>
  <si>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</si>
  <si>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</si>
  <si>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</si>
  <si>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</si>
  <si>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</si>
  <si>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</si>
  <si>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</si>
  <si>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</si>
  <si>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</si>
  <si>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</si>
  <si>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</si>
  <si>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</si>
  <si>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</si>
  <si>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</si>
  <si>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</si>
  <si>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</si>
  <si>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</si>
  <si>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</si>
  <si>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</si>
  <si>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</si>
  <si>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</si>
  <si>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</si>
  <si>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</si>
  <si>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</si>
  <si>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</si>
  <si>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</si>
  <si>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</si>
  <si>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</si>
  <si>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</si>
  <si>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</si>
  <si>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</si>
  <si>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</si>
  <si>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</si>
  <si>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</si>
  <si>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</si>
  <si>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</si>
  <si>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</si>
  <si>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</si>
  <si>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</si>
  <si>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</si>
  <si>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</si>
  <si>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</si>
  <si>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</si>
  <si>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</si>
  <si>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</si>
  <si>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</si>
  <si>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</si>
  <si>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</si>
  <si>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</si>
  <si>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</si>
  <si>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</si>
  <si>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</si>
  <si>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</si>
  <si>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</si>
  <si>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</si>
  <si>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</si>
  <si>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</si>
  <si>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</si>
  <si>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</si>
  <si>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</si>
  <si>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</si>
  <si>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</si>
  <si>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</si>
  <si>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</si>
  <si>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</si>
  <si>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</si>
  <si>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</si>
  <si>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</si>
  <si>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</si>
  <si>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</si>
  <si>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</si>
  <si>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</si>
  <si>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</si>
  <si>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</si>
  <si>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</si>
  <si>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</si>
  <si>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</si>
  <si>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</si>
  <si>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</si>
  <si>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</si>
  <si>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</si>
  <si>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</si>
  <si>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</si>
  <si>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</si>
  <si>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</si>
  <si>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</si>
  <si>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</si>
  <si>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</si>
  <si>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</si>
  <si>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</si>
  <si>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</si>
  <si>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</si>
  <si>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</si>
  <si>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</si>
  <si>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</si>
  <si>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</si>
  <si>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</si>
  <si>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</si>
  <si>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</si>
  <si>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</si>
  <si>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</si>
  <si>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</si>
  <si>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</si>
  <si>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</si>
  <si>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</si>
  <si>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</si>
  <si>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</si>
  <si>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</si>
  <si>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</si>
  <si>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</si>
  <si>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</si>
  <si>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</si>
  <si>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</si>
  <si>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</si>
  <si>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</si>
  <si>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</si>
  <si>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</si>
  <si>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</si>
  <si>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</si>
  <si>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</si>
  <si>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</si>
  <si>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</si>
  <si>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</si>
  <si>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</si>
  <si>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</si>
  <si>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</si>
  <si>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</si>
  <si>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</si>
  <si>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</si>
  <si>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</si>
  <si>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</si>
  <si>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</si>
  <si>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</si>
  <si>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</si>
  <si>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</si>
  <si>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</si>
  <si>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</si>
  <si>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</si>
  <si>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</si>
  <si>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</si>
  <si>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</si>
  <si>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</si>
  <si>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</si>
  <si>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</si>
  <si>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</si>
  <si>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</si>
  <si>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</si>
  <si>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</si>
  <si>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</si>
  <si>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</si>
  <si>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</si>
  <si>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</si>
  <si>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</si>
  <si>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</si>
  <si>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</si>
  <si>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</si>
  <si>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</si>
  <si>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</si>
  <si>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</si>
  <si>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</si>
  <si>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</si>
  <si>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</si>
  <si>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</si>
  <si>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</si>
  <si>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</si>
  <si>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</si>
  <si>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</si>
  <si>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</si>
  <si>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</si>
  <si>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</si>
  <si>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</si>
  <si>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</si>
  <si>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</si>
  <si>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</si>
  <si>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</si>
  <si>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</si>
  <si>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</si>
  <si>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</si>
  <si>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</si>
  <si>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</si>
  <si>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</si>
  <si>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</si>
  <si>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</si>
  <si>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</si>
  <si>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</si>
  <si>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</si>
  <si>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</si>
  <si>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</si>
  <si>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</si>
  <si>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</si>
  <si>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</si>
  <si>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</si>
  <si>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</si>
  <si>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</si>
  <si>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</si>
  <si>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</si>
  <si>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</si>
  <si>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</si>
  <si>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</si>
  <si>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</si>
  <si>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</si>
  <si>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</si>
  <si>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</si>
  <si>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</si>
  <si>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</si>
  <si>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</si>
  <si>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</si>
  <si>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</si>
  <si>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</si>
  <si>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</si>
  <si>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</si>
  <si>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</si>
  <si>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</si>
  <si>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</si>
  <si>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</si>
  <si>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</si>
  <si>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</si>
  <si>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</si>
  <si>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</si>
  <si>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</si>
  <si>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</si>
  <si>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</si>
  <si>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</si>
  <si>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</si>
  <si>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</si>
  <si>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</si>
  <si>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</si>
  <si>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</si>
  <si>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</si>
  <si>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</si>
  <si>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</si>
  <si>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</si>
  <si>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</si>
  <si>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</si>
  <si>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</si>
  <si>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</si>
  <si>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</si>
  <si>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</si>
  <si>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</si>
  <si>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</si>
  <si>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</si>
  <si>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</si>
  <si>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</si>
  <si>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</si>
  <si>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</si>
  <si>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</si>
  <si>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</si>
  <si>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</si>
  <si>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</si>
  <si>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</si>
  <si>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</si>
  <si>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</si>
  <si>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</si>
  <si>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</si>
  <si>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</si>
  <si>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</si>
  <si>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</si>
  <si>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</si>
  <si>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</si>
  <si>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</si>
  <si>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</si>
  <si>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</si>
  <si>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</si>
  <si>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</si>
  <si>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</si>
  <si>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</si>
  <si>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</si>
  <si>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</si>
  <si>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</si>
  <si>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</si>
  <si>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</si>
  <si>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</si>
  <si>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</si>
  <si>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</si>
  <si>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</si>
  <si>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</si>
  <si>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</si>
  <si>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</si>
  <si>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</si>
  <si>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</si>
  <si>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</si>
  <si>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</si>
  <si>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</si>
  <si>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</si>
  <si>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</si>
  <si>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</si>
  <si>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</si>
  <si>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</si>
  <si>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</si>
  <si>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</si>
  <si>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</si>
  <si>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</si>
  <si>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</si>
  <si>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</si>
  <si>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</si>
  <si>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</si>
  <si>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</si>
  <si>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</si>
  <si>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</si>
  <si>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</si>
  <si>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</si>
  <si>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</si>
  <si>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</si>
  <si>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</si>
  <si>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</si>
  <si>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</si>
  <si>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</si>
  <si>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</si>
  <si>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</si>
  <si>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</si>
  <si>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</si>
  <si>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</si>
  <si>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</si>
  <si>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</si>
  <si>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</si>
  <si>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</si>
  <si>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</si>
  <si>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</si>
  <si>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</si>
  <si>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</si>
  <si>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</si>
  <si>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</si>
  <si>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</si>
  <si>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</si>
  <si>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</si>
  <si>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</si>
  <si>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</si>
  <si>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</si>
  <si>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</si>
  <si>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</si>
  <si>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</si>
  <si>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</si>
  <si>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</si>
  <si>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</si>
  <si>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</si>
  <si>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</si>
  <si>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</si>
  <si>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</si>
  <si>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</si>
  <si>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</si>
  <si>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</si>
  <si>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</si>
  <si>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</si>
  <si>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</si>
  <si>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</si>
  <si>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</si>
  <si>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</si>
  <si>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</si>
  <si>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</si>
  <si>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</si>
  <si>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</si>
  <si>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</si>
  <si>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</si>
  <si>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</si>
  <si>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</si>
  <si>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</si>
  <si>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</si>
  <si>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</si>
  <si>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</si>
  <si>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</si>
  <si>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</si>
  <si>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</si>
  <si>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</si>
  <si>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</si>
  <si>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</si>
  <si>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</si>
  <si>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</si>
  <si>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</si>
  <si>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</si>
  <si>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</si>
  <si>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</si>
  <si>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</si>
  <si>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</si>
  <si>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</si>
  <si>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</si>
  <si>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</si>
  <si>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</si>
  <si>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</si>
  <si>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</si>
  <si>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</si>
  <si>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</si>
  <si>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</si>
  <si>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</si>
  <si>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</si>
  <si>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</si>
  <si>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</si>
  <si>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</si>
  <si>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</si>
  <si>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</si>
  <si>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</si>
  <si>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</si>
  <si>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</si>
  <si>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</si>
  <si>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</si>
  <si>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</si>
  <si>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</si>
  <si>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</si>
  <si>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</si>
  <si>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</si>
  <si>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</si>
  <si>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</si>
  <si>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</si>
  <si>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</si>
  <si>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</si>
  <si>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</si>
  <si>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</si>
  <si>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</si>
  <si>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</si>
  <si>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</si>
  <si>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</si>
  <si>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</si>
  <si>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</si>
  <si>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</si>
  <si>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</si>
  <si>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</si>
  <si>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</si>
  <si>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</si>
  <si>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</si>
  <si>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</si>
  <si>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</si>
  <si>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</si>
  <si>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</si>
  <si>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</si>
  <si>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</si>
  <si>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</si>
  <si>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</si>
  <si>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</si>
  <si>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</si>
  <si>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</si>
  <si>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</si>
  <si>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</si>
  <si>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</si>
  <si>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</si>
  <si>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</si>
  <si>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</si>
  <si>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</si>
  <si>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</si>
  <si>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</si>
  <si>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</si>
  <si>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</si>
  <si>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</si>
  <si>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</si>
  <si>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</si>
  <si>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</si>
  <si>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</si>
  <si>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</si>
  <si>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</si>
  <si>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</si>
  <si>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</si>
  <si>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</si>
  <si>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</si>
  <si>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</si>
  <si>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</si>
  <si>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</si>
  <si>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</si>
  <si>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</si>
  <si>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</si>
  <si>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</si>
  <si>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</si>
  <si>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</si>
  <si>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</si>
  <si>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</si>
  <si>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</si>
  <si>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</si>
  <si>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</si>
  <si>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</si>
  <si>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</si>
  <si>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</si>
  <si>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</si>
  <si>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</si>
  <si>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</si>
  <si>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</si>
  <si>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</si>
  <si>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</si>
  <si>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</si>
  <si>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</si>
  <si>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</si>
  <si>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</si>
  <si>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</si>
  <si>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</si>
  <si>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</si>
  <si>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</si>
  <si>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</si>
  <si>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</si>
  <si>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</si>
  <si>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</si>
  <si>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</si>
  <si>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</si>
  <si>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</si>
  <si>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</si>
  <si>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</si>
  <si>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</si>
  <si>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</si>
  <si>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</si>
  <si>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</si>
  <si>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</si>
  <si>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</si>
  <si>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</si>
  <si>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</si>
  <si>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</si>
  <si>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</si>
  <si>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</si>
  <si>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</si>
  <si>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</si>
  <si>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</si>
  <si>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</si>
  <si>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</si>
  <si>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</si>
  <si>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</si>
  <si>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</si>
  <si>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</si>
  <si>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</si>
  <si>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</si>
  <si>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</si>
  <si>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</si>
  <si>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</si>
  <si>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</si>
  <si>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</si>
  <si>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</si>
  <si>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</si>
  <si>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</si>
  <si>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</si>
  <si>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</si>
  <si>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</si>
  <si>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</si>
  <si>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</si>
  <si>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</si>
  <si>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</si>
  <si>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</si>
  <si>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</si>
  <si>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</si>
  <si>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</si>
  <si>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</si>
  <si>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</si>
  <si>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</si>
  <si>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</si>
  <si>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</si>
  <si>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</si>
  <si>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</si>
  <si>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</si>
  <si>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</si>
  <si>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</si>
  <si>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</si>
  <si>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</si>
  <si>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</si>
  <si>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</si>
  <si>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</si>
  <si>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</si>
  <si>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</si>
  <si>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</si>
  <si>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</si>
  <si>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</si>
  <si>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</si>
  <si>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</si>
  <si>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</si>
  <si>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</si>
  <si>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</si>
  <si>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</si>
  <si>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</si>
  <si>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</si>
  <si>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</si>
  <si>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</si>
  <si>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</si>
  <si>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</si>
  <si>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</si>
  <si>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</si>
  <si>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</si>
  <si>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</si>
  <si>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</si>
  <si>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</si>
  <si>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</si>
  <si>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</si>
  <si>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</si>
  <si>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</si>
  <si>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</si>
  <si>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</si>
  <si>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</si>
  <si>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</si>
  <si>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</si>
  <si>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</si>
  <si>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</si>
  <si>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</si>
  <si>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</si>
  <si>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</si>
  <si>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</si>
  <si>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</si>
  <si>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</si>
  <si>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</si>
  <si>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</si>
  <si>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</si>
  <si>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</si>
  <si>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</si>
  <si>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</si>
  <si>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</si>
  <si>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</si>
  <si>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</si>
  <si>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</si>
  <si>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</si>
  <si>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</si>
  <si>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</si>
  <si>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</si>
  <si>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</si>
  <si>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</si>
  <si>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</si>
  <si>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</si>
  <si>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</si>
  <si>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</si>
  <si>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</si>
  <si>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</si>
  <si>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</si>
  <si>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</si>
  <si>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</si>
  <si>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</si>
  <si>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</si>
  <si>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</si>
  <si>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</si>
  <si>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</si>
  <si>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</si>
  <si>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</si>
  <si>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</si>
  <si>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</si>
  <si>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</si>
  <si>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</si>
  <si>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</si>
  <si>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</si>
  <si>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</si>
  <si>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</si>
  <si>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</si>
  <si>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</si>
  <si>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</si>
  <si>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</si>
  <si>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</si>
  <si>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</si>
  <si>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</si>
  <si>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</si>
  <si>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</si>
  <si>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</si>
  <si>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</si>
  <si>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</si>
  <si>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</si>
  <si>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</si>
  <si>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</si>
  <si>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</si>
  <si>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</si>
  <si>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</si>
  <si>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</si>
  <si>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</si>
  <si>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</si>
  <si>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</si>
  <si>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</si>
  <si>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</si>
  <si>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</si>
  <si>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</si>
  <si>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</si>
  <si>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</si>
  <si>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</si>
  <si>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</si>
  <si>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</si>
  <si>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</si>
  <si>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</si>
  <si>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</si>
  <si>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</si>
  <si>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</si>
  <si>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</si>
  <si>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</si>
  <si>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</si>
  <si>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</si>
  <si>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</si>
  <si>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</si>
  <si>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</si>
  <si>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</si>
  <si>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</si>
  <si>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</si>
  <si>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</si>
  <si>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</si>
  <si>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</si>
  <si>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</si>
  <si>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</si>
  <si>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</si>
  <si>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</si>
  <si>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</si>
  <si>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</si>
  <si>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</si>
  <si>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</si>
  <si>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</si>
  <si>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</si>
  <si>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</si>
  <si>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</si>
  <si>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</si>
  <si>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</si>
  <si>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</si>
  <si>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</si>
  <si>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</si>
  <si>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</si>
  <si>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</si>
  <si>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</si>
  <si>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</si>
  <si>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</si>
  <si>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</si>
  <si>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</si>
  <si>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</si>
  <si>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</si>
  <si>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</si>
  <si>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</si>
  <si>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</si>
  <si>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</si>
  <si>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</si>
  <si>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</si>
  <si>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</si>
  <si>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</si>
  <si>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</si>
  <si>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</si>
  <si>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</si>
  <si>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</si>
  <si>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</si>
  <si>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</si>
  <si>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</si>
  <si>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</si>
  <si>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</si>
  <si>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</si>
  <si>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</si>
  <si>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</si>
  <si>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</si>
  <si>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</si>
  <si>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</si>
  <si>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</si>
  <si>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</si>
  <si>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</si>
  <si>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</si>
  <si>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</si>
  <si>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</si>
  <si>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</si>
  <si>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</si>
  <si>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</si>
  <si>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</si>
  <si>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</si>
  <si>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</si>
  <si>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</si>
  <si>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</si>
  <si>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</si>
  <si>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</si>
  <si>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</si>
  <si>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</si>
  <si>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</si>
  <si>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</si>
  <si>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</si>
  <si>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</si>
  <si>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</si>
  <si>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</si>
  <si>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</si>
  <si>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</si>
  <si>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</si>
  <si>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</si>
  <si>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</si>
  <si>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</si>
  <si>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</si>
  <si>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</si>
  <si>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</si>
  <si>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</si>
  <si>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</si>
  <si>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</si>
  <si>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</si>
  <si>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</si>
  <si>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</si>
  <si>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</si>
  <si>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</si>
  <si>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</si>
  <si>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</si>
  <si>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</si>
  <si>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</si>
  <si>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</si>
  <si>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</si>
  <si>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</si>
  <si>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</si>
  <si>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</si>
  <si>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</si>
  <si>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</si>
  <si>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</si>
  <si>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</si>
  <si>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</si>
  <si>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</si>
  <si>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</si>
  <si>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</si>
  <si>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</si>
  <si>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</si>
  <si>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</si>
  <si>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</si>
  <si>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</si>
  <si>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</si>
  <si>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</si>
  <si>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</si>
  <si>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</si>
  <si>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</si>
  <si>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</si>
  <si>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</si>
  <si>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</si>
  <si>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</si>
  <si>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</si>
  <si>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</si>
  <si>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</si>
  <si>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</si>
  <si>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</si>
  <si>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</si>
  <si>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</si>
  <si>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</si>
  <si>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</si>
  <si>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</si>
  <si>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</si>
  <si>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</si>
  <si>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</si>
  <si>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</si>
  <si>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</si>
  <si>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</si>
  <si>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</si>
  <si>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</si>
  <si>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</si>
  <si>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</si>
  <si>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</si>
  <si>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</si>
  <si>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</si>
  <si>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</si>
  <si>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</si>
  <si>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</si>
  <si>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</si>
  <si>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</si>
  <si>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</si>
  <si>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</si>
  <si>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</si>
  <si>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</si>
  <si>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</si>
  <si>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</si>
  <si>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</si>
  <si>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</si>
  <si>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</si>
  <si>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</si>
  <si>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</si>
  <si>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</si>
  <si>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</si>
  <si>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</si>
  <si>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</si>
  <si>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</si>
  <si>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</si>
  <si>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</si>
  <si>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</si>
  <si>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</si>
  <si>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</si>
  <si>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</si>
  <si>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</si>
  <si>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</si>
  <si>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</si>
  <si>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</si>
  <si>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</si>
  <si>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</si>
  <si>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</si>
  <si>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</si>
  <si>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</si>
  <si>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</si>
  <si>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</si>
  <si>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</si>
  <si>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</si>
  <si>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</si>
  <si>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</si>
  <si>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</si>
  <si>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</si>
  <si>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</si>
  <si>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</si>
  <si>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</si>
  <si>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</si>
  <si>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</si>
  <si>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</si>
  <si>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</si>
  <si>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</si>
  <si>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</si>
  <si>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</si>
  <si>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</si>
  <si>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</si>
  <si>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</si>
  <si>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</si>
  <si>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</si>
  <si>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</si>
  <si>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</si>
  <si>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</si>
  <si>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</si>
  <si>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</si>
  <si>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</si>
  <si>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</si>
  <si>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</si>
  <si>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</si>
  <si>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</si>
  <si>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</si>
  <si>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</si>
  <si>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</si>
  <si>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</si>
  <si>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</si>
  <si>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</si>
  <si>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</si>
  <si>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</si>
  <si>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</si>
  <si>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</si>
  <si>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</si>
  <si>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</si>
  <si>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</si>
  <si>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</si>
  <si>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</si>
  <si>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</si>
  <si>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</si>
  <si>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</si>
  <si>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</si>
  <si>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</si>
  <si>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</si>
  <si>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</si>
  <si>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</si>
  <si>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</si>
  <si>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</si>
  <si>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</si>
  <si>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</si>
  <si>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</si>
  <si>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</si>
  <si>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</si>
  <si>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</si>
  <si>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</si>
  <si>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</si>
  <si>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</si>
  <si>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</si>
  <si>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</si>
  <si>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</si>
  <si>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</si>
  <si>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</si>
  <si>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</si>
  <si>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</si>
  <si>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</si>
  <si>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</si>
  <si>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</si>
  <si>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</si>
  <si>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</si>
  <si>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</si>
  <si>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</si>
  <si>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</si>
  <si>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</si>
  <si>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</si>
  <si>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</si>
  <si>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</si>
  <si>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</si>
  <si>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</si>
  <si>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</si>
  <si>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</si>
  <si>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</si>
  <si>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</si>
  <si>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</si>
  <si>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</si>
  <si>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</si>
  <si>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</si>
  <si>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</si>
  <si>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</si>
  <si>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</si>
  <si>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</si>
  <si>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</si>
  <si>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</si>
  <si>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</si>
  <si>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</si>
  <si>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</si>
  <si>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</si>
  <si>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</si>
  <si>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</si>
  <si>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</si>
  <si>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</si>
  <si>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</si>
  <si>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</si>
  <si>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</si>
  <si>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</si>
  <si>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</si>
  <si>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</si>
  <si>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</si>
  <si>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</si>
  <si>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</si>
  <si>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</si>
  <si>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</si>
  <si>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</si>
  <si>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</si>
  <si>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</si>
  <si>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</si>
  <si>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</si>
  <si>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</si>
  <si>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</si>
  <si>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</si>
  <si>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</si>
  <si>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</si>
  <si>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</si>
  <si>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</si>
  <si>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</si>
  <si>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</si>
  <si>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</si>
  <si>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</si>
  <si>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</si>
  <si>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</si>
  <si>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</si>
  <si>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</si>
  <si>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</si>
  <si>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</si>
  <si>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</si>
  <si>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</si>
  <si>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</si>
  <si>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</si>
  <si>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</si>
  <si>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</si>
  <si>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</si>
  <si>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</si>
  <si>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</si>
  <si>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</si>
  <si>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</si>
  <si>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</si>
  <si>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</si>
  <si>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</si>
  <si>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</si>
  <si>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</si>
  <si>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</si>
  <si>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</si>
  <si>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</si>
  <si>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</si>
  <si>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</si>
  <si>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</si>
  <si>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</si>
  <si>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</si>
  <si>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</si>
  <si>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</si>
  <si>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</si>
  <si>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</si>
  <si>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</si>
  <si>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</si>
  <si>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</si>
  <si>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</si>
  <si>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</si>
  <si>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</si>
  <si>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</si>
  <si>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</si>
  <si>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</si>
  <si>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</si>
  <si>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</si>
  <si>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</si>
  <si>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</si>
  <si>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</si>
  <si>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</si>
  <si>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</si>
  <si>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</si>
  <si>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</si>
  <si>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</si>
  <si>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</si>
  <si>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</si>
  <si>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</si>
  <si>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</si>
  <si>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</si>
  <si>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</si>
  <si>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</si>
  <si>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</si>
  <si>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</si>
  <si>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</si>
  <si>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</si>
  <si>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</si>
  <si>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</si>
  <si>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</si>
  <si>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</si>
  <si>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</si>
  <si>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</si>
  <si>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</si>
  <si>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</si>
  <si>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</si>
  <si>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</si>
  <si>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</si>
  <si>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</si>
  <si>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</si>
  <si>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</si>
  <si>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</si>
  <si>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</si>
  <si>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</si>
  <si>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</si>
  <si>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</si>
  <si>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</si>
  <si>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</si>
  <si>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</si>
  <si>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</si>
  <si>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</si>
  <si>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</si>
  <si>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</si>
  <si>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</si>
  <si>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</si>
  <si>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</si>
  <si>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</si>
  <si>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</si>
  <si>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</si>
  <si>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</si>
  <si>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</si>
  <si>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</si>
  <si>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</si>
  <si>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</si>
  <si>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</si>
  <si>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</si>
  <si>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</si>
  <si>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</si>
  <si>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</si>
  <si>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</si>
  <si>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</si>
  <si>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</si>
  <si>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</si>
  <si>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</si>
  <si>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</si>
  <si>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</si>
  <si>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</si>
  <si>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</si>
  <si>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</si>
  <si>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</si>
  <si>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</si>
  <si>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</si>
  <si>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</si>
  <si>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</si>
  <si>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</si>
  <si>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</si>
  <si>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</si>
  <si>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</si>
  <si>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</si>
  <si>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</si>
  <si>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</si>
  <si>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</si>
  <si>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</si>
  <si>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</si>
  <si>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</si>
  <si>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</si>
  <si>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</si>
  <si>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</si>
  <si>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</si>
  <si>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</si>
  <si>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</si>
  <si>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</si>
  <si>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</si>
  <si>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</si>
  <si>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</si>
  <si>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</si>
  <si>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</si>
  <si>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</si>
  <si>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</si>
  <si>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</si>
  <si>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</si>
  <si>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</si>
  <si>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</si>
  <si>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</si>
  <si>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</si>
  <si>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</si>
  <si>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</si>
  <si>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</si>
  <si>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</si>
  <si>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</si>
  <si>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</si>
  <si>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</si>
  <si>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</si>
  <si>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</si>
  <si>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</si>
  <si>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</si>
  <si>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</si>
  <si>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</si>
  <si>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</si>
  <si>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</si>
  <si>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</si>
  <si>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</si>
  <si>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</si>
  <si>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</si>
  <si>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</si>
  <si>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</si>
  <si>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</si>
  <si>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</si>
  <si>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</si>
  <si>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</si>
  <si>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</si>
  <si>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</si>
  <si>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</si>
  <si>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</si>
  <si>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</si>
  <si>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</si>
  <si>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</si>
  <si>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</si>
  <si>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</si>
  <si>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</si>
  <si>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</si>
  <si>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</si>
  <si>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</si>
  <si>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</si>
  <si>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</si>
  <si>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</si>
  <si>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</si>
  <si>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</si>
  <si>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</si>
  <si>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</si>
  <si>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</si>
  <si>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</si>
  <si>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</si>
  <si>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</si>
  <si>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</si>
  <si>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</si>
  <si>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</si>
  <si>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</si>
  <si>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</si>
  <si>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</si>
  <si>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</si>
  <si>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</si>
  <si>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</si>
  <si>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</si>
  <si>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</si>
  <si>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</si>
  <si>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</si>
  <si>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</si>
  <si>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</si>
  <si>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</si>
  <si>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</si>
  <si>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</si>
  <si>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</si>
  <si>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</si>
  <si>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</si>
  <si>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</si>
  <si>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</si>
  <si>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</si>
  <si>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</si>
  <si>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</si>
  <si>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</si>
  <si>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</si>
  <si>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</si>
  <si>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</si>
  <si>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</si>
  <si>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</si>
  <si>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</si>
  <si>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</si>
  <si>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</si>
  <si>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</si>
  <si>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</si>
  <si>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</si>
  <si>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</si>
  <si>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</si>
  <si>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</si>
  <si>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</si>
  <si>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</si>
  <si>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</si>
  <si>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</si>
  <si>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</si>
  <si>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</si>
  <si>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</si>
  <si>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</si>
  <si>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</si>
  <si>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</si>
  <si>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</si>
  <si>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</si>
  <si>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</si>
  <si>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</si>
  <si>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</si>
  <si>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</si>
  <si>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</si>
  <si>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</si>
  <si>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</si>
  <si>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</si>
  <si>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</si>
  <si>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</si>
  <si>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</si>
  <si>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</si>
  <si>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</si>
  <si>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</si>
  <si>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</si>
  <si>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</si>
  <si>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</si>
  <si>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</si>
  <si>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</si>
  <si>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</si>
  <si>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</si>
  <si>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</si>
  <si>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</si>
  <si>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</si>
  <si>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</si>
  <si>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</si>
  <si>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</si>
  <si>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</si>
  <si>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</si>
  <si>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</si>
  <si>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</si>
  <si>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</si>
  <si>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</si>
  <si>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</si>
  <si>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</si>
  <si>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</si>
  <si>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</si>
  <si>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</si>
  <si>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</si>
  <si>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</si>
  <si>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</si>
  <si>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</si>
  <si>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</si>
  <si>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</si>
  <si>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</si>
  <si>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</si>
  <si>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</si>
  <si>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</si>
  <si>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</si>
  <si>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</si>
  <si>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</si>
  <si>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</si>
  <si>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</si>
  <si>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</si>
  <si>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</si>
  <si>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</si>
  <si>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</si>
  <si>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</si>
  <si>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</si>
  <si>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</si>
  <si>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</si>
  <si>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</si>
  <si>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</si>
  <si>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</si>
  <si>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</si>
  <si>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</si>
  <si>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</si>
  <si>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</si>
  <si>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</si>
  <si>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</si>
  <si>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</si>
  <si>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</si>
  <si>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</si>
  <si>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</si>
  <si>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</si>
  <si>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</si>
  <si>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</si>
  <si>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</si>
  <si>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</si>
  <si>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</si>
  <si>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</si>
  <si>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</si>
  <si>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</si>
  <si>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</si>
  <si>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</si>
  <si>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</si>
  <si>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</si>
  <si>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</si>
  <si>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</si>
  <si>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</si>
  <si>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</si>
  <si>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</si>
  <si>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</si>
  <si>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</si>
  <si>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</si>
  <si>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</si>
  <si>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</si>
  <si>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</si>
  <si>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</si>
  <si>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</si>
  <si>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</si>
  <si>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</si>
  <si>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</si>
  <si>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</si>
  <si>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</si>
  <si>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</si>
  <si>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</si>
  <si>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</si>
  <si>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</si>
  <si>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</si>
  <si>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</si>
  <si>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</si>
  <si>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</si>
  <si>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</si>
  <si>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</si>
  <si>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</si>
  <si>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</si>
  <si>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</si>
  <si>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</si>
  <si>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</si>
  <si>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</si>
  <si>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</si>
  <si>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</si>
  <si>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</si>
  <si>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</si>
  <si>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</si>
  <si>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</si>
  <si>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</si>
  <si>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</si>
  <si>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</si>
  <si>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</si>
  <si>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</si>
  <si>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</si>
  <si>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</si>
  <si>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</si>
  <si>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</si>
  <si>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</si>
  <si>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</si>
  <si>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</si>
  <si>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</si>
  <si>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</si>
  <si>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</si>
  <si>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</si>
  <si>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</si>
  <si>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</si>
  <si>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</si>
  <si>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</si>
  <si>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</si>
  <si>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</si>
  <si>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</si>
  <si>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</si>
  <si>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</si>
  <si>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</si>
  <si>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</si>
  <si>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</si>
  <si>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</si>
  <si>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</si>
  <si>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</si>
  <si>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</si>
  <si>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</si>
  <si>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</si>
  <si>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</si>
  <si>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</si>
  <si>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</si>
  <si>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</si>
  <si>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</si>
  <si>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</si>
  <si>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</si>
  <si>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</si>
  <si>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</si>
  <si>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</si>
  <si>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</si>
  <si>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</si>
  <si>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</si>
  <si>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</si>
  <si>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</si>
  <si>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</si>
  <si>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</si>
  <si>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</si>
  <si>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</si>
  <si>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</si>
  <si>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</si>
  <si>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</si>
  <si>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</si>
  <si>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</si>
  <si>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</si>
  <si>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</si>
  <si>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</si>
  <si>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</si>
  <si>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</si>
  <si>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</si>
  <si>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</si>
  <si>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</si>
  <si>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</si>
  <si>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</si>
  <si>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</si>
  <si>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</si>
  <si>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</si>
  <si>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</si>
  <si>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</si>
  <si>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</si>
  <si>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</si>
  <si>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</si>
  <si>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</si>
  <si>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</si>
  <si>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</si>
  <si>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</si>
  <si>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</si>
  <si>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</si>
  <si>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</si>
  <si>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</si>
  <si>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</si>
  <si>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</si>
  <si>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</si>
  <si>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</si>
  <si>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</si>
  <si>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</si>
  <si>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</si>
  <si>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</si>
  <si>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</si>
  <si>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</si>
  <si>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</si>
  <si>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</si>
  <si>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</si>
  <si>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</si>
  <si>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</si>
  <si>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</si>
  <si>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</si>
  <si>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</si>
  <si>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</si>
  <si>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</si>
  <si>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</si>
  <si>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</si>
  <si>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</si>
  <si>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</si>
  <si>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</si>
  <si>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</si>
  <si>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</si>
  <si>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</si>
  <si>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</si>
  <si>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</si>
  <si>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</si>
  <si>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</si>
  <si>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</si>
  <si>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</si>
  <si>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</si>
  <si>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</si>
  <si>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</si>
  <si>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</si>
  <si>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</si>
  <si>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</si>
  <si>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</si>
  <si>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</si>
  <si>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</si>
  <si>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</si>
  <si>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</si>
  <si>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</si>
  <si>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</si>
  <si>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</si>
  <si>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</si>
  <si>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</si>
  <si>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</si>
  <si>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</si>
  <si>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</si>
  <si>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</si>
  <si>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</si>
  <si>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</si>
  <si>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</si>
  <si>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</si>
  <si>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</si>
  <si>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</si>
  <si>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</si>
  <si>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</si>
  <si>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</si>
  <si>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</si>
  <si>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</si>
  <si>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</si>
  <si>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</si>
  <si>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</si>
  <si>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</si>
  <si>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</si>
  <si>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</si>
  <si>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</si>
  <si>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</si>
  <si>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</si>
  <si>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</si>
  <si>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</si>
  <si>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</si>
  <si>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</si>
  <si>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</si>
  <si>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</si>
  <si>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</si>
  <si>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</si>
  <si>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</si>
  <si>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</si>
  <si>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</si>
  <si>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</si>
  <si>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</si>
  <si>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</si>
  <si>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</si>
  <si>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</si>
  <si>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</si>
  <si>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</si>
  <si>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</si>
  <si>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</si>
  <si>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</si>
  <si>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</si>
  <si>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</si>
  <si>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</si>
  <si>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</si>
  <si>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</si>
  <si>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</si>
  <si>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</si>
  <si>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</si>
  <si>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</si>
  <si>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</si>
  <si>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</si>
  <si>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</si>
  <si>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</si>
  <si>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</si>
  <si>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</si>
  <si>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</si>
  <si>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</si>
  <si>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</si>
  <si>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</si>
  <si>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</si>
  <si>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</si>
  <si>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</si>
  <si>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</si>
  <si>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</si>
  <si>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</si>
  <si>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</si>
  <si>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</si>
  <si>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</si>
  <si>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</si>
  <si>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</si>
  <si>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</si>
  <si>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</si>
  <si>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</si>
  <si>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</si>
  <si>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</si>
  <si>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</si>
  <si>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</si>
  <si>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</si>
  <si>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</si>
  <si>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</si>
  <si>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</si>
  <si>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</si>
  <si>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</si>
  <si>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</si>
  <si>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</si>
  <si>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</si>
  <si>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</si>
  <si>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</si>
  <si>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</si>
  <si>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</si>
  <si>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</si>
  <si>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</si>
  <si>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</si>
  <si>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</si>
  <si>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</si>
  <si>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</si>
  <si>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</si>
  <si>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</si>
  <si>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</si>
  <si>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</si>
  <si>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</si>
  <si>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</si>
  <si>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</si>
  <si>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</si>
  <si>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</si>
  <si>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</si>
  <si>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</si>
  <si>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</si>
  <si>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</si>
  <si>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</si>
  <si>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</si>
  <si>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</si>
  <si>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</si>
  <si>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</si>
  <si>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</si>
  <si>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</si>
  <si>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</si>
  <si>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</si>
  <si>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</si>
  <si>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</si>
  <si>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</si>
  <si>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</si>
  <si>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</si>
  <si>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</si>
  <si>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</si>
  <si>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</si>
  <si>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</si>
  <si>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</si>
  <si>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</si>
  <si>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</si>
  <si>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</si>
  <si>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</si>
  <si>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</si>
  <si>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</si>
  <si>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</si>
  <si>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</si>
  <si>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</si>
  <si>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</si>
  <si>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</si>
  <si>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</si>
  <si>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</si>
  <si>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</si>
  <si>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</si>
  <si>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</si>
  <si>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</si>
  <si>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</si>
  <si>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</si>
  <si>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</si>
  <si>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</si>
  <si>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</si>
  <si>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</si>
  <si>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</si>
  <si>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</si>
  <si>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</si>
  <si>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</si>
  <si>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</si>
  <si>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</si>
  <si>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</si>
  <si>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</si>
  <si>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</si>
  <si>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</si>
  <si>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</si>
  <si>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</si>
  <si>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</si>
  <si>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</si>
  <si>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</si>
  <si>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</si>
  <si>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</si>
  <si>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</si>
  <si>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</si>
  <si>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</si>
  <si>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</si>
  <si>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</si>
  <si>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</si>
  <si>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</si>
  <si>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</si>
  <si>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</si>
  <si>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</si>
  <si>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</si>
  <si>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</si>
  <si>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</si>
  <si>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</si>
  <si>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</si>
  <si>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</si>
  <si>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</si>
  <si>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</si>
  <si>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</si>
  <si>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</si>
  <si>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</si>
  <si>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</si>
  <si>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</si>
  <si>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</si>
  <si>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</si>
  <si>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</si>
  <si>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</si>
  <si>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</si>
  <si>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</si>
  <si>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</si>
  <si>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</si>
  <si>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</si>
  <si>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</si>
  <si>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</si>
  <si>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</si>
  <si>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</si>
  <si>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</si>
  <si>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</si>
  <si>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</si>
  <si>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</si>
  <si>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</si>
  <si>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</si>
  <si>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</si>
  <si>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</si>
  <si>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</si>
  <si>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</si>
  <si>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</si>
  <si>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</si>
  <si>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</si>
  <si>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</si>
  <si>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</si>
  <si>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</si>
  <si>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</si>
  <si>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</si>
  <si>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</si>
  <si>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</si>
  <si>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</si>
  <si>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</si>
  <si>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</si>
  <si>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</si>
  <si>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</si>
  <si>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</si>
  <si>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</si>
  <si>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</si>
  <si>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</si>
  <si>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</si>
  <si>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</si>
  <si>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</si>
  <si>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</si>
  <si>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</si>
  <si>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</si>
  <si>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</si>
  <si>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</si>
  <si>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</si>
  <si>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</si>
  <si>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</si>
  <si>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</si>
  <si>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</si>
  <si>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</si>
  <si>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</si>
  <si>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</si>
  <si>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</si>
  <si>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</si>
  <si>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</si>
  <si>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</si>
  <si>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</si>
  <si>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</si>
  <si>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</si>
  <si>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</si>
  <si>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</si>
  <si>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</si>
  <si>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</si>
  <si>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</si>
  <si>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</si>
  <si>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</si>
  <si>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</si>
  <si>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</si>
  <si>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</si>
  <si>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</si>
  <si>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</si>
  <si>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</si>
  <si>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</si>
  <si>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</si>
  <si>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</si>
  <si>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</si>
  <si>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</si>
  <si>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</si>
  <si>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</si>
  <si>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</si>
  <si>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</si>
  <si>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</si>
  <si>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</si>
  <si>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</si>
  <si>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</si>
  <si>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</si>
  <si>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</si>
  <si>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</si>
  <si>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</si>
  <si>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</si>
  <si>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</si>
  <si>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</si>
  <si>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</si>
  <si>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</si>
  <si>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</si>
  <si>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</si>
  <si>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</si>
  <si>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</si>
  <si>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</si>
  <si>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</si>
  <si>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</si>
  <si>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</si>
  <si>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</si>
  <si>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</si>
  <si>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</si>
  <si>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</si>
  <si>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</si>
  <si>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</si>
  <si>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</si>
  <si>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</si>
  <si>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</si>
  <si>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</si>
  <si>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</si>
  <si>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</si>
  <si>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</si>
  <si>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</si>
  <si>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</si>
  <si>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</si>
  <si>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</si>
  <si>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</si>
  <si>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</si>
  <si>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</si>
  <si>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</si>
  <si>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</si>
  <si>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</si>
  <si>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</si>
  <si>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</si>
  <si>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</si>
  <si>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</si>
  <si>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</si>
  <si>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</si>
  <si>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</si>
  <si>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</si>
  <si>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</si>
  <si>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</si>
  <si>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</si>
  <si>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</si>
  <si>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</si>
  <si>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</si>
  <si>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</si>
  <si>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</si>
  <si>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</si>
  <si>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</si>
  <si>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</si>
  <si>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</si>
  <si>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</si>
  <si>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</si>
  <si>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</si>
  <si>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</si>
  <si>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</si>
  <si>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</si>
  <si>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</si>
  <si>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</si>
  <si>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</si>
  <si>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</si>
  <si>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</si>
  <si>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</si>
  <si>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</si>
  <si>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</si>
  <si>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</si>
  <si>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</si>
  <si>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</si>
  <si>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</si>
  <si>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</si>
  <si>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</si>
  <si>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</si>
  <si>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</si>
  <si>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</si>
  <si>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</si>
  <si>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</si>
  <si>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</si>
  <si>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</si>
  <si>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</si>
  <si>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</si>
  <si>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</si>
  <si>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</si>
  <si>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</si>
  <si>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</si>
  <si>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</si>
  <si>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</si>
  <si>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</si>
  <si>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</si>
  <si>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</si>
  <si>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</si>
  <si>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</si>
  <si>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</si>
  <si>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</si>
  <si>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</si>
  <si>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</si>
  <si>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</si>
  <si>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</si>
  <si>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</si>
  <si>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</si>
  <si>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</si>
  <si>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</si>
  <si>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</si>
  <si>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</si>
  <si>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</si>
  <si>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</si>
  <si>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</si>
  <si>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</si>
  <si>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</si>
  <si>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</si>
  <si>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</si>
  <si>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</si>
  <si>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</si>
  <si>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</si>
  <si>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</si>
  <si>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</si>
  <si>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</si>
  <si>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</si>
  <si>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</si>
  <si>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</si>
  <si>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</si>
  <si>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</si>
  <si>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</si>
  <si>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</si>
  <si>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</si>
  <si>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</si>
  <si>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</si>
  <si>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</si>
  <si>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</si>
  <si>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</si>
  <si>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</si>
  <si>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</si>
  <si>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</si>
  <si>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</si>
  <si>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</si>
  <si>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</si>
  <si>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</si>
  <si>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</si>
  <si>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</si>
  <si>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</si>
  <si>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</si>
  <si>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</si>
  <si>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</si>
  <si>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</si>
  <si>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</si>
  <si>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</si>
  <si>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</si>
  <si>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</si>
  <si>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</si>
  <si>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</si>
  <si>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</si>
  <si>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</si>
  <si>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</si>
  <si>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</si>
  <si>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</si>
  <si>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</si>
  <si>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</si>
  <si>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</si>
  <si>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</si>
  <si>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</si>
  <si>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</si>
  <si>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</si>
  <si>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</si>
  <si>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</si>
  <si>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</si>
  <si>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</si>
  <si>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</si>
  <si>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</si>
  <si>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</si>
  <si>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</si>
  <si>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</si>
  <si>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</si>
  <si>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</si>
  <si>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</si>
  <si>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</si>
  <si>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</si>
  <si>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</si>
  <si>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</si>
  <si>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</si>
  <si>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</si>
  <si>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</si>
  <si>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</si>
  <si>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</si>
  <si>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</si>
  <si>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</si>
  <si>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</si>
  <si>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</si>
  <si>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</si>
  <si>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</si>
  <si>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</si>
  <si>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</si>
  <si>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</si>
  <si>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</si>
  <si>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</si>
  <si>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</si>
  <si>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</si>
  <si>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</si>
  <si>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</si>
  <si>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</si>
  <si>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</si>
  <si>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</si>
  <si>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</si>
  <si>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</si>
  <si>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</si>
  <si>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</si>
  <si>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</si>
  <si>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</si>
  <si>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</si>
  <si>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</si>
  <si>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</si>
  <si>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</si>
  <si>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</si>
  <si>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</si>
  <si>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</si>
  <si>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</si>
  <si>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</si>
  <si>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</si>
  <si>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</si>
  <si>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</si>
  <si>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</si>
  <si>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</si>
  <si>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</si>
  <si>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</si>
  <si>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</si>
  <si>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</si>
  <si>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</si>
  <si>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</si>
  <si>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</si>
  <si>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</si>
  <si>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</si>
  <si>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</si>
  <si>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</si>
  <si>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</si>
  <si>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</si>
  <si>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</si>
  <si>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</si>
  <si>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</si>
  <si>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</si>
  <si>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</si>
  <si>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</si>
  <si>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</si>
  <si>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</si>
  <si>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</si>
  <si>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</si>
  <si>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</si>
  <si>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</si>
  <si>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</si>
  <si>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</si>
  <si>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</si>
  <si>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</si>
  <si>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</si>
  <si>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</si>
  <si>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</si>
  <si>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</si>
  <si>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</si>
  <si>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</si>
  <si>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</si>
  <si>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</si>
  <si>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</si>
  <si>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</si>
  <si>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</si>
  <si>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</si>
  <si>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</si>
  <si>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</si>
  <si>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</si>
  <si>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</si>
  <si>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</si>
  <si>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</si>
  <si>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</si>
  <si>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</si>
  <si>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</si>
  <si>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</si>
  <si>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</si>
  <si>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</si>
  <si>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</si>
  <si>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</si>
  <si>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</si>
  <si>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</si>
  <si>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</si>
  <si>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</si>
  <si>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</si>
  <si>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</si>
  <si>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</si>
  <si>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</si>
  <si>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</si>
  <si>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</si>
  <si>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</si>
  <si>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</si>
  <si>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</si>
  <si>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</si>
  <si>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</si>
  <si>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</si>
  <si>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</si>
  <si>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</si>
  <si>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</si>
  <si>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</si>
  <si>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</si>
  <si>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</si>
  <si>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</si>
  <si>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</si>
  <si>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</si>
  <si>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</si>
  <si>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</si>
  <si>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</si>
  <si>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</si>
  <si>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</si>
  <si>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</si>
  <si>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</si>
  <si>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</si>
  <si>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</si>
  <si>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</si>
  <si>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</si>
  <si>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</si>
  <si>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</si>
  <si>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</si>
  <si>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</si>
  <si>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</si>
  <si>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</si>
  <si>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</si>
  <si>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</si>
  <si>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</si>
  <si>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</si>
  <si>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</si>
  <si>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</si>
  <si>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</si>
  <si>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</si>
  <si>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</si>
  <si>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</si>
  <si>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</si>
  <si>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</si>
  <si>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</si>
  <si>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</si>
  <si>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</si>
  <si>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</si>
  <si>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</si>
  <si>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</si>
  <si>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</si>
  <si>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</si>
  <si>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</si>
  <si>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</si>
  <si>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</si>
  <si>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</si>
  <si>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</si>
  <si>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</si>
  <si>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</si>
  <si>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</si>
  <si>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</si>
  <si>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</si>
  <si>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</si>
  <si>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</si>
  <si>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</si>
  <si>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</si>
  <si>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</si>
  <si>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</si>
  <si>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</si>
  <si>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</si>
  <si>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</si>
  <si>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</si>
  <si>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</si>
  <si>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</si>
  <si>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</si>
  <si>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</si>
  <si>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</si>
  <si>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</si>
  <si>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</si>
  <si>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</si>
  <si>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</si>
  <si>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</si>
  <si>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</si>
  <si>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</si>
  <si>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</si>
  <si>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</si>
  <si>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</si>
  <si>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</si>
  <si>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</si>
  <si>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</si>
  <si>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</si>
  <si>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</si>
  <si>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</si>
  <si>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</si>
  <si>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</si>
  <si>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</si>
  <si>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</si>
  <si>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</si>
  <si>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</si>
  <si>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</si>
  <si>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</si>
  <si>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</si>
  <si>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</si>
  <si>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</si>
  <si>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</si>
  <si>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</si>
  <si>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</si>
  <si>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</si>
  <si>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</si>
  <si>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</si>
  <si>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</si>
  <si>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</si>
  <si>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</si>
  <si>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</si>
  <si>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</si>
  <si>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</si>
  <si>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</si>
  <si>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</si>
  <si>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</si>
  <si>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</si>
  <si>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</si>
  <si>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</si>
  <si>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</si>
  <si>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</si>
  <si>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</si>
  <si>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</si>
  <si>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</si>
  <si>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</si>
  <si>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</si>
  <si>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</si>
  <si>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</si>
  <si>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</si>
  <si>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</si>
  <si>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</si>
  <si>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</si>
  <si>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</si>
  <si>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</si>
  <si>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</si>
  <si>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</si>
  <si>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</si>
  <si>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</si>
  <si>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</si>
  <si>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</si>
  <si>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</si>
  <si>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</si>
  <si>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</si>
  <si>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</si>
  <si>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</si>
  <si>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</si>
  <si>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</si>
  <si>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</si>
  <si>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</si>
  <si>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</si>
  <si>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</si>
  <si>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</si>
  <si>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</si>
  <si>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</si>
  <si>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</si>
  <si>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</si>
  <si>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</si>
  <si>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</si>
  <si>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</si>
  <si>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</si>
  <si>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</si>
  <si>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</si>
  <si>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</si>
  <si>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</si>
  <si>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</si>
  <si>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</si>
  <si>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</si>
  <si>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</si>
  <si>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</si>
  <si>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</si>
  <si>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</si>
  <si>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</si>
  <si>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</si>
  <si>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</si>
  <si>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</si>
  <si>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</si>
  <si>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</si>
  <si>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</si>
  <si>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</si>
  <si>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</si>
  <si>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</si>
  <si>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</si>
  <si>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</si>
  <si>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</si>
  <si>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</si>
  <si>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</si>
  <si>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</si>
  <si>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</si>
  <si>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</si>
  <si>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</si>
  <si>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</si>
  <si>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</si>
  <si>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</si>
  <si>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</si>
  <si>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</si>
  <si>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</si>
  <si>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</si>
  <si>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</si>
  <si>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</si>
  <si>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</si>
  <si>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</si>
  <si>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</si>
  <si>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</si>
  <si>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</si>
  <si>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</si>
  <si>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</si>
  <si>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</si>
  <si>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</si>
  <si>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</si>
  <si>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</si>
  <si>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</si>
  <si>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</si>
  <si>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</si>
  <si>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</si>
  <si>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</si>
  <si>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</si>
  <si>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</si>
  <si>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</si>
  <si>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</si>
  <si>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</si>
  <si>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</si>
  <si>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</si>
  <si>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</si>
  <si>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</si>
  <si>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</si>
  <si>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</si>
  <si>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</si>
  <si>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</si>
  <si>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</si>
  <si>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</si>
  <si>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</si>
  <si>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</si>
  <si>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</si>
  <si>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</si>
  <si>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</si>
  <si>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</si>
  <si>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</si>
  <si>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</si>
  <si>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</si>
  <si>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</si>
  <si>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</si>
  <si>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</si>
  <si>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</si>
  <si>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</si>
  <si>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</si>
  <si>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</si>
  <si>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</si>
  <si>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</si>
  <si>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</si>
  <si>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</si>
  <si>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</si>
  <si>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</si>
  <si>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</si>
  <si>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</si>
  <si>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</si>
  <si>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</si>
  <si>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</si>
  <si>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</si>
  <si>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</si>
  <si>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</si>
  <si>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</si>
  <si>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</si>
  <si>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</si>
  <si>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</si>
  <si>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</si>
  <si>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</si>
  <si>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</si>
  <si>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</si>
  <si>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</si>
  <si>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</si>
  <si>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</si>
  <si>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</si>
  <si>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</si>
  <si>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</si>
  <si>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</si>
  <si>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</si>
  <si>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</si>
  <si>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</si>
  <si>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</si>
  <si>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</si>
  <si>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</si>
  <si>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</si>
  <si>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</si>
  <si>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</si>
  <si>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</si>
  <si>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</si>
  <si>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</si>
  <si>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</si>
  <si>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</si>
  <si>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</si>
  <si>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</si>
  <si>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</si>
  <si>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</si>
  <si>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</si>
  <si>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</si>
  <si>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</si>
  <si>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</si>
  <si>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</si>
  <si>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</si>
  <si>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</si>
  <si>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</si>
  <si>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</si>
  <si>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</si>
  <si>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</si>
  <si>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</si>
  <si>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</si>
  <si>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</si>
  <si>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</si>
  <si>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</si>
  <si>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</si>
  <si>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</si>
  <si>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</si>
  <si>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</si>
  <si>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</si>
  <si>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</si>
  <si>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</si>
  <si>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</si>
  <si>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</si>
  <si>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</si>
  <si>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</si>
  <si>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</si>
  <si>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</si>
  <si>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</si>
  <si>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</si>
  <si>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</si>
  <si>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</si>
  <si>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</si>
  <si>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</si>
  <si>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</si>
  <si>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</si>
  <si>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</si>
  <si>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</si>
  <si>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</si>
  <si>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</si>
  <si>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</si>
  <si>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</si>
  <si>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</si>
  <si>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</si>
  <si>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</si>
  <si>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</si>
  <si>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</si>
  <si>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</si>
  <si>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</si>
  <si>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</si>
  <si>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</si>
  <si>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</si>
  <si>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</si>
  <si>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</si>
  <si>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</si>
  <si>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</si>
  <si>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</si>
  <si>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</si>
  <si>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</si>
  <si>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</si>
  <si>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</si>
  <si>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</si>
  <si>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</si>
  <si>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</si>
  <si>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</si>
  <si>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</si>
  <si>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</si>
  <si>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</si>
  <si>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</si>
  <si>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</si>
  <si>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</si>
  <si>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</si>
  <si>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</si>
  <si>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</si>
  <si>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</si>
  <si>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</si>
  <si>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</si>
  <si>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</si>
  <si>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</si>
  <si>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</si>
  <si>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</si>
  <si>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</si>
  <si>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</si>
  <si>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</si>
  <si>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</si>
  <si>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</si>
  <si>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</si>
  <si>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</si>
  <si>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</si>
  <si>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</si>
  <si>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</si>
  <si>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</si>
  <si>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</si>
  <si>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</si>
  <si>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</si>
  <si>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</si>
  <si>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</si>
  <si>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</si>
  <si>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</si>
  <si>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</si>
  <si>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</si>
  <si>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</si>
  <si>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</si>
  <si>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</si>
  <si>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</si>
  <si>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</si>
  <si>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</si>
  <si>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</si>
  <si>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</si>
  <si>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</si>
  <si>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</si>
  <si>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</si>
  <si>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</si>
  <si>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</si>
  <si>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</si>
  <si>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</si>
  <si>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</si>
  <si>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</si>
  <si>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</si>
  <si>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</si>
  <si>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</si>
  <si>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</si>
  <si>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</si>
  <si>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</si>
  <si>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</si>
  <si>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</si>
  <si>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</si>
  <si>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</si>
  <si>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</si>
  <si>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</si>
  <si>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</si>
  <si>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</si>
  <si>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</si>
  <si>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</si>
  <si>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</si>
  <si>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</si>
  <si>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</si>
  <si>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</si>
  <si>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</si>
  <si>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</si>
  <si>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</si>
  <si>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</si>
  <si>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</si>
  <si>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</si>
  <si>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</si>
  <si>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</si>
  <si>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</si>
  <si>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</si>
  <si>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</si>
  <si>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</si>
  <si>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</si>
  <si>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</si>
  <si>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</si>
  <si>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</si>
  <si>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</si>
  <si>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</si>
  <si>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</si>
  <si>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</si>
  <si>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</si>
  <si>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</si>
  <si>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</si>
  <si>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</si>
  <si>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</si>
  <si>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</si>
  <si>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</si>
  <si>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</si>
  <si>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</si>
  <si>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</si>
  <si>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</si>
  <si>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</si>
  <si>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</si>
  <si>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</si>
  <si>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</si>
  <si>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</si>
  <si>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</si>
  <si>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</si>
  <si>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</si>
  <si>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</si>
  <si>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</si>
  <si>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</si>
  <si>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</si>
  <si>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</si>
  <si>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</si>
  <si>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</si>
  <si>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</si>
  <si>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</si>
  <si>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</si>
  <si>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</si>
  <si>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</si>
  <si>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</si>
  <si>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</si>
  <si>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</si>
  <si>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</si>
  <si>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</si>
  <si>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</si>
  <si>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</si>
  <si>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</si>
  <si>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</si>
  <si>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</si>
  <si>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</si>
  <si>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</si>
  <si>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</si>
  <si>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</si>
  <si>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</si>
  <si>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</si>
  <si>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</si>
  <si>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</si>
  <si>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</si>
  <si>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</si>
  <si>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</si>
  <si>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</si>
  <si>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</si>
  <si>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</si>
  <si>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</si>
  <si>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</si>
  <si>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</si>
  <si>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</si>
  <si>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</si>
  <si>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</si>
  <si>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</si>
  <si>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</si>
  <si>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</si>
  <si>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</si>
  <si>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</si>
  <si>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</si>
  <si>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</si>
  <si>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</si>
  <si>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</si>
  <si>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</si>
  <si>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</si>
  <si>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</si>
  <si>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</si>
  <si>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</si>
  <si>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</si>
  <si>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</si>
  <si>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</si>
  <si>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</si>
  <si>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</si>
  <si>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</si>
  <si>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</si>
  <si>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</si>
  <si>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</si>
  <si>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</si>
  <si>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</si>
  <si>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</si>
  <si>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</si>
  <si>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</si>
  <si>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</si>
  <si>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</si>
  <si>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</si>
  <si>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</si>
  <si>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</si>
  <si>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</si>
  <si>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</si>
  <si>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</si>
  <si>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</si>
  <si>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</si>
  <si>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</si>
  <si>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</si>
  <si>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</si>
  <si>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</si>
  <si>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</si>
  <si>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</si>
  <si>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</si>
  <si>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</si>
  <si>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</si>
  <si>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</si>
  <si>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</si>
  <si>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</si>
  <si>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</si>
  <si>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</si>
  <si>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</si>
  <si>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</si>
  <si>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</si>
  <si>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</si>
  <si>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</si>
  <si>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</si>
  <si>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</si>
  <si>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</si>
  <si>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</si>
  <si>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</si>
  <si>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</si>
  <si>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</si>
  <si>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</si>
  <si>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</si>
  <si>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</si>
  <si>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</si>
  <si>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</si>
  <si>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</si>
  <si>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</si>
  <si>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</si>
  <si>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</si>
  <si>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</si>
  <si>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</si>
  <si>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</si>
  <si>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</si>
  <si>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</si>
  <si>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</si>
  <si>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</si>
  <si>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</si>
  <si>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</si>
  <si>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</si>
  <si>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</si>
  <si>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</si>
  <si>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</si>
  <si>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</si>
  <si>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</si>
  <si>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</si>
  <si>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</si>
  <si>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</si>
  <si>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</si>
  <si>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</si>
  <si>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</si>
  <si>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</si>
  <si>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</si>
  <si>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</si>
  <si>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</si>
  <si>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</si>
  <si>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</si>
  <si>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</si>
  <si>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</si>
  <si>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</si>
  <si>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</si>
  <si>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</si>
  <si>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</si>
  <si>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</si>
  <si>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</si>
  <si>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</si>
  <si>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</si>
  <si>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</si>
  <si>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</si>
  <si>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</si>
  <si>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</si>
  <si>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</si>
  <si>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</si>
  <si>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</si>
  <si>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</si>
  <si>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</si>
  <si>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</si>
  <si>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</si>
  <si>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</si>
  <si>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</si>
  <si>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</si>
  <si>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</si>
  <si>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</si>
  <si>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</si>
  <si>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</si>
  <si>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</si>
  <si>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</si>
  <si>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</si>
  <si>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</si>
  <si>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</si>
  <si>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</si>
  <si>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</si>
  <si>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</si>
  <si>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</si>
  <si>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</si>
  <si>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</si>
  <si>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</si>
  <si>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</si>
  <si>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</si>
  <si>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</si>
  <si>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</si>
  <si>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</si>
  <si>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</si>
  <si>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</si>
  <si>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</si>
  <si>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</si>
  <si>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</si>
  <si>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</si>
  <si>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</si>
  <si>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</si>
  <si>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</si>
  <si>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</si>
  <si>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</si>
  <si>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</si>
  <si>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</si>
  <si>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</si>
  <si>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</si>
  <si>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</si>
  <si>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</si>
  <si>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</si>
  <si>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</si>
  <si>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</si>
  <si>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</si>
  <si>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</si>
  <si>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</si>
  <si>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</si>
  <si>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</si>
  <si>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</si>
  <si>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</si>
  <si>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</si>
  <si>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</si>
  <si>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</si>
  <si>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</si>
  <si>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</si>
  <si>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</si>
  <si>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</si>
  <si>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</si>
  <si>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</si>
  <si>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</si>
  <si>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</si>
  <si>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</si>
  <si>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</si>
  <si>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</si>
  <si>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</si>
  <si>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</si>
  <si>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</si>
  <si>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</si>
  <si>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</si>
  <si>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</si>
  <si>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</si>
  <si>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</si>
  <si>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</si>
  <si>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</si>
  <si>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</si>
  <si>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</si>
  <si>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</si>
  <si>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</si>
  <si>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</si>
  <si>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</si>
  <si>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</si>
  <si>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</si>
  <si>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</si>
  <si>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</si>
  <si>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</si>
  <si>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</si>
  <si>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</si>
  <si>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</si>
  <si>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</si>
  <si>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</si>
  <si>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</si>
  <si>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</si>
  <si>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</si>
  <si>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</si>
  <si>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</si>
  <si>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</si>
  <si>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</si>
  <si>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</si>
  <si>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</si>
  <si>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</si>
  <si>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</si>
  <si>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</si>
  <si>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</si>
  <si>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</si>
  <si>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</si>
  <si>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</si>
  <si>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</si>
  <si>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</si>
  <si>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</si>
  <si>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</si>
  <si>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</si>
  <si>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</si>
  <si>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</si>
  <si>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</si>
  <si>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</si>
  <si>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</si>
  <si>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</si>
  <si>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</si>
  <si>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</si>
  <si>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</si>
  <si>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</si>
  <si>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</si>
  <si>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</si>
  <si>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</si>
  <si>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</si>
  <si>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</si>
  <si>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</si>
  <si>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</si>
  <si>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</si>
  <si>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</si>
  <si>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</si>
  <si>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</si>
  <si>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</si>
  <si>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</si>
  <si>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</si>
  <si>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</si>
  <si>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</si>
  <si>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</si>
  <si>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</si>
  <si>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</si>
  <si>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</si>
  <si>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</si>
  <si>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</si>
  <si>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</si>
  <si>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</si>
  <si>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</si>
  <si>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</si>
  <si>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</si>
  <si>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</si>
  <si>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</si>
  <si>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</si>
  <si>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</si>
  <si>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</si>
  <si>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</si>
  <si>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</si>
  <si>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</si>
  <si>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</si>
  <si>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</si>
  <si>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</si>
  <si>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</si>
  <si>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</si>
  <si>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</si>
  <si>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</si>
  <si>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</si>
  <si>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</si>
  <si>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</si>
  <si>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</si>
  <si>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</si>
  <si>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</si>
  <si>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</si>
  <si>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</si>
  <si>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</si>
  <si>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</si>
  <si>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</si>
  <si>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</si>
  <si>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</si>
  <si>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</si>
  <si>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</si>
  <si>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</si>
  <si>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</si>
  <si>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</si>
  <si>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</si>
  <si>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</si>
  <si>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</si>
  <si>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</si>
  <si>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</si>
  <si>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</si>
  <si>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</si>
  <si>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</si>
  <si>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</si>
  <si>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</si>
  <si>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</si>
  <si>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</si>
  <si>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</si>
  <si>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</si>
  <si>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</si>
  <si>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</si>
  <si>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</si>
  <si>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</si>
  <si>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</si>
  <si>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</si>
  <si>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</si>
  <si>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</si>
  <si>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</si>
  <si>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</si>
  <si>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</si>
  <si>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</si>
  <si>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</si>
  <si>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</si>
  <si>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</si>
  <si>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</si>
  <si>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</si>
  <si>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</si>
  <si>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</si>
  <si>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</si>
  <si>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</si>
  <si>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</si>
  <si>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</si>
  <si>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</si>
  <si>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</si>
  <si>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</si>
  <si>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</si>
  <si>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</si>
  <si>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</si>
  <si>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</si>
  <si>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</si>
  <si>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</si>
  <si>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</si>
  <si>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</si>
  <si>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</si>
  <si>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</si>
  <si>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</si>
  <si>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</si>
  <si>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</si>
  <si>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</si>
  <si>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</si>
  <si>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</si>
  <si>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</si>
  <si>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</si>
  <si>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</si>
  <si>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</si>
  <si>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</si>
  <si>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</si>
  <si>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</si>
  <si>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</si>
  <si>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</si>
  <si>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</si>
  <si>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</si>
  <si>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</si>
  <si>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</si>
  <si>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</si>
  <si>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</si>
  <si>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</si>
  <si>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</si>
  <si>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</si>
  <si>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</si>
  <si>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</si>
  <si>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</si>
  <si>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</si>
  <si>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</si>
  <si>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</si>
  <si>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</si>
  <si>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</si>
  <si>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</si>
  <si>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</si>
  <si>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</si>
  <si>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</si>
  <si>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</si>
  <si>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</si>
  <si>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</si>
  <si>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</si>
  <si>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</si>
  <si>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</si>
  <si>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</si>
  <si>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</si>
  <si>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</si>
  <si>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</si>
  <si>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</si>
  <si>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</si>
  <si>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</si>
  <si>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</si>
  <si>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</si>
  <si>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</si>
  <si>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</si>
  <si>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</si>
  <si>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</si>
  <si>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</si>
  <si>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</si>
  <si>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</si>
  <si>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</si>
  <si>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</si>
  <si>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</si>
  <si>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</si>
  <si>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</si>
  <si>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</si>
  <si>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</si>
  <si>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</si>
  <si>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</si>
  <si>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</si>
  <si>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</si>
  <si>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</si>
  <si>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</si>
  <si>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</si>
  <si>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</si>
  <si>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</si>
  <si>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</si>
  <si>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</si>
  <si>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</si>
  <si>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</si>
  <si>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</si>
  <si>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</si>
  <si>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</si>
  <si>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</si>
  <si>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</si>
  <si>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</si>
  <si>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</si>
  <si>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</si>
  <si>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</si>
  <si>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</si>
  <si>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</si>
  <si>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</si>
  <si>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</si>
  <si>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</si>
  <si>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</si>
  <si>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</si>
  <si>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</si>
  <si>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</si>
  <si>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</si>
  <si>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</si>
  <si>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</si>
  <si>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</si>
  <si>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</si>
  <si>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</si>
  <si>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</si>
  <si>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</si>
  <si>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</si>
  <si>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</si>
  <si>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</si>
  <si>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</si>
  <si>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</si>
  <si>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</si>
  <si>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</si>
  <si>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</si>
  <si>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</si>
  <si>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</si>
  <si>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</si>
  <si>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</si>
  <si>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</si>
  <si>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</si>
  <si>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</si>
  <si>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</si>
  <si>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</si>
  <si>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</si>
  <si>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</si>
  <si>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</si>
  <si>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</si>
  <si>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</si>
  <si>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</si>
  <si>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</si>
  <si>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</si>
  <si>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</si>
  <si>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</si>
  <si>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</si>
  <si>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</si>
  <si>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</si>
  <si>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</si>
  <si>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</si>
  <si>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</si>
  <si>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</si>
  <si>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</si>
  <si>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</si>
  <si>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</si>
  <si>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</si>
  <si>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</si>
  <si>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</si>
  <si>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</si>
  <si>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</si>
  <si>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</si>
  <si>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</si>
  <si>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</si>
  <si>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</si>
  <si>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</si>
  <si>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</si>
  <si>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</si>
  <si>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</si>
  <si>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</si>
  <si>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</si>
  <si>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</si>
  <si>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</si>
  <si>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</si>
  <si>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</si>
  <si>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</si>
  <si>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</si>
  <si>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</si>
  <si>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</si>
  <si>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</si>
  <si>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</si>
  <si>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</si>
  <si>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</si>
  <si>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</si>
  <si>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</si>
  <si>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</si>
  <si>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</si>
  <si>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</si>
  <si>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</si>
  <si>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</si>
  <si>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</si>
  <si>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</si>
  <si>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</si>
  <si>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</si>
  <si>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</si>
  <si>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</si>
  <si>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</si>
  <si>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</si>
  <si>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</si>
  <si>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</si>
  <si>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</si>
  <si>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</si>
  <si>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</si>
  <si>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</si>
  <si>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</si>
  <si>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</si>
  <si>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</si>
  <si>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</si>
  <si>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</si>
  <si>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</si>
  <si>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</si>
  <si>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</si>
  <si>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</si>
  <si>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</si>
  <si>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</si>
  <si>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</si>
  <si>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</si>
  <si>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</si>
  <si>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</si>
  <si>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</si>
  <si>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</si>
  <si>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</si>
  <si>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</si>
  <si>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</si>
  <si>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</si>
  <si>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</si>
  <si>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</si>
  <si>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</si>
  <si>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</si>
  <si>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</si>
  <si>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</si>
  <si>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</si>
  <si>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</si>
  <si>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</si>
  <si>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</si>
  <si>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</si>
  <si>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</si>
  <si>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</si>
  <si>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</si>
  <si>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</si>
  <si>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</si>
  <si>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</si>
  <si>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</si>
  <si>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</si>
  <si>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</si>
  <si>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</si>
  <si>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</si>
  <si>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</si>
  <si>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</si>
  <si>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</si>
  <si>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</si>
  <si>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</si>
  <si>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</si>
  <si>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</si>
  <si>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</si>
  <si>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</si>
  <si>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</si>
  <si>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</si>
  <si>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</si>
  <si>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</si>
  <si>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</si>
  <si>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</si>
  <si>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</si>
  <si>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</si>
  <si>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</si>
  <si>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</si>
  <si>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</si>
  <si>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</si>
  <si>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</si>
  <si>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</si>
  <si>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</si>
  <si>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</si>
  <si>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</si>
  <si>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</si>
  <si>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</si>
  <si>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</si>
  <si>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</si>
  <si>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</si>
  <si>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</si>
  <si>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</si>
  <si>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</si>
  <si>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</si>
  <si>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</si>
  <si>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</si>
  <si>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</si>
  <si>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</si>
  <si>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</si>
  <si>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</si>
  <si>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</si>
  <si>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</si>
  <si>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</si>
  <si>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</si>
  <si>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</si>
  <si>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</si>
  <si>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</si>
  <si>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</si>
  <si>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</si>
  <si>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</si>
  <si>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</si>
  <si>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</si>
  <si>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</si>
  <si>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</si>
  <si>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</si>
  <si>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</si>
  <si>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</si>
  <si>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</si>
  <si>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</si>
  <si>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</si>
  <si>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</si>
  <si>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</si>
  <si>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</si>
  <si>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</si>
  <si>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</si>
  <si>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</si>
  <si>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</si>
  <si>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</si>
  <si>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</si>
  <si>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</si>
  <si>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</si>
  <si>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</si>
  <si>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</si>
  <si>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</si>
  <si>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</si>
  <si>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</si>
  <si>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</si>
  <si>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</si>
  <si>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</si>
  <si>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</si>
  <si>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</si>
  <si>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</si>
  <si>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</si>
  <si>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</si>
  <si>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</si>
  <si>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</si>
  <si>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</si>
  <si>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</si>
  <si>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</si>
  <si>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</si>
  <si>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</si>
  <si>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</si>
  <si>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</si>
  <si>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</si>
  <si>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</si>
  <si>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</si>
  <si>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</si>
  <si>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</si>
  <si>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</si>
  <si>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</si>
  <si>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</si>
  <si>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</si>
  <si>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</si>
  <si>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</si>
  <si>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</si>
  <si>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</si>
  <si>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</si>
  <si>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</si>
  <si>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</si>
  <si>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</si>
  <si>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</si>
  <si>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</si>
  <si>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</si>
  <si>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</si>
  <si>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</si>
  <si>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</si>
  <si>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</si>
  <si>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</si>
  <si>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</si>
  <si>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</si>
  <si>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</si>
  <si>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</si>
  <si>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</si>
  <si>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</si>
  <si>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</si>
  <si>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</si>
  <si>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</si>
  <si>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</si>
  <si>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</si>
  <si>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</si>
  <si>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</si>
  <si>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</si>
  <si>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</si>
  <si>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</si>
  <si>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</si>
  <si>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</si>
  <si>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</si>
  <si>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</si>
  <si>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</si>
  <si>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</si>
  <si>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</si>
  <si>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</si>
  <si>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</si>
  <si>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</si>
  <si>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</si>
  <si>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</si>
  <si>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</si>
  <si>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</si>
  <si>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</si>
  <si>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</si>
  <si>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</si>
  <si>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</si>
  <si>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</si>
  <si>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</si>
  <si>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</si>
  <si>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</si>
  <si>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</si>
  <si>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</si>
  <si>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</si>
  <si>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</si>
  <si>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</si>
  <si>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</si>
  <si>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</si>
  <si>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</si>
  <si>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</si>
  <si>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</si>
  <si>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</si>
  <si>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</si>
  <si>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</si>
  <si>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</si>
  <si>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</si>
  <si>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</si>
  <si>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</si>
  <si>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</si>
  <si>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</si>
  <si>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</si>
  <si>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</si>
  <si>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</si>
  <si>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</si>
  <si>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</si>
  <si>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</si>
  <si>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</si>
  <si>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</si>
  <si>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</si>
  <si>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</si>
  <si>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</si>
  <si>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</si>
  <si>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</si>
  <si>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</si>
  <si>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</si>
  <si>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</si>
  <si>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</si>
  <si>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</si>
  <si>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</si>
  <si>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</si>
  <si>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</si>
  <si>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</si>
  <si>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</si>
  <si>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</si>
  <si>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</si>
  <si>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</si>
  <si>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</si>
  <si>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</si>
  <si>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</si>
  <si>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</si>
  <si>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</si>
  <si>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</si>
  <si>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</si>
  <si>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</si>
  <si>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</si>
  <si>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</si>
  <si>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</si>
  <si>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</si>
  <si>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</si>
  <si>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</si>
  <si>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</si>
  <si>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</si>
  <si>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</si>
  <si>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</si>
  <si>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</si>
  <si>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</si>
  <si>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</si>
  <si>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</si>
  <si>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</si>
  <si>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</si>
  <si>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</si>
  <si>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</si>
  <si>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</si>
  <si>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</si>
  <si>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</si>
  <si>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</si>
  <si>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</si>
  <si>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</si>
  <si>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</si>
  <si>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</si>
  <si>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</si>
  <si>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</si>
  <si>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</si>
  <si>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</si>
  <si>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</si>
  <si>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</si>
  <si>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</si>
  <si>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</si>
  <si>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</si>
  <si>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</si>
  <si>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</si>
  <si>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</si>
  <si>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</si>
  <si>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</si>
  <si>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</si>
  <si>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</si>
  <si>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</si>
  <si>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</si>
  <si>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</si>
  <si>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</si>
  <si>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</si>
  <si>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</si>
  <si>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</si>
  <si>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</si>
  <si>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</si>
  <si>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</si>
  <si>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</si>
  <si>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</si>
  <si>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</si>
  <si>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</si>
  <si>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</si>
  <si>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</si>
  <si>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</si>
  <si>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</si>
  <si>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</si>
  <si>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</si>
  <si>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</si>
  <si>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</si>
  <si>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</si>
  <si>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</si>
  <si>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</si>
  <si>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</si>
  <si>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</si>
  <si>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</si>
  <si>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</si>
  <si>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</si>
  <si>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</si>
  <si>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</si>
  <si>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</si>
  <si>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</si>
  <si>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</si>
  <si>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</si>
  <si>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</si>
  <si>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</si>
  <si>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</si>
  <si>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</si>
  <si>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</si>
  <si>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</si>
  <si>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</si>
  <si>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</si>
  <si>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</si>
  <si>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</si>
  <si>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</si>
  <si>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</si>
  <si>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</si>
  <si>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</si>
  <si>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</si>
  <si>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</si>
  <si>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</si>
  <si>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</si>
  <si>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</si>
  <si>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</si>
  <si>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</si>
  <si>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</si>
  <si>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</si>
  <si>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</si>
  <si>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</si>
  <si>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</si>
  <si>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</si>
  <si>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</si>
  <si>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</si>
  <si>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</si>
  <si>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</si>
  <si>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</si>
  <si>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</si>
  <si>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</si>
  <si>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</si>
  <si>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</si>
  <si>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</si>
  <si>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</si>
  <si>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</si>
  <si>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</si>
  <si>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</si>
  <si>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</si>
  <si>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</si>
  <si>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</si>
  <si>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</si>
  <si>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</si>
  <si>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</si>
  <si>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</si>
  <si>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</si>
  <si>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</si>
  <si>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</si>
  <si>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</si>
  <si>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</si>
  <si>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</si>
  <si>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</si>
  <si>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</si>
  <si>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</si>
  <si>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</si>
  <si>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</si>
  <si>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</si>
  <si>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</si>
  <si>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</si>
  <si>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</si>
  <si>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</si>
  <si>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</si>
  <si>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</si>
  <si>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</si>
  <si>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</si>
  <si>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</si>
  <si>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</si>
  <si>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</si>
  <si>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</si>
  <si>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</si>
  <si>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</si>
  <si>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</si>
  <si>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</si>
  <si>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</si>
  <si>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</si>
  <si>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</si>
  <si>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</si>
  <si>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</si>
  <si>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</si>
  <si>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</si>
  <si>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</si>
  <si>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</si>
  <si>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</si>
  <si>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</si>
  <si>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</si>
  <si>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</si>
  <si>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</si>
  <si>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</si>
  <si>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</si>
  <si>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</si>
  <si>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</si>
  <si>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</si>
  <si>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</si>
  <si>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</si>
  <si>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</si>
  <si>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</si>
  <si>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</si>
  <si>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</si>
  <si>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</si>
  <si>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</si>
  <si>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</si>
  <si>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</si>
  <si>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</si>
  <si>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</si>
  <si>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</si>
  <si>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</si>
  <si>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</si>
  <si>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</si>
  <si>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</si>
  <si>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</si>
  <si>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</si>
  <si>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</si>
  <si>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</si>
  <si>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</si>
  <si>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</si>
  <si>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</si>
  <si>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</si>
  <si>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</si>
  <si>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</si>
  <si>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</si>
  <si>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</si>
  <si>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</si>
  <si>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</si>
  <si>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</si>
  <si>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</si>
  <si>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</si>
  <si>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</si>
  <si>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</si>
  <si>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</si>
  <si>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</si>
  <si>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</si>
  <si>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</si>
  <si>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</si>
  <si>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</si>
  <si>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</si>
  <si>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</si>
  <si>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</si>
  <si>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</si>
  <si>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</si>
  <si>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</si>
  <si>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</si>
  <si>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</si>
  <si>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</si>
  <si>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</si>
  <si>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</si>
  <si>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</si>
  <si>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</si>
  <si>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</si>
  <si>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</si>
  <si>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</si>
  <si>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</si>
  <si>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</si>
  <si>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</si>
  <si>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</si>
  <si>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</si>
  <si>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</si>
  <si>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</si>
  <si>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</si>
  <si>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</si>
  <si>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</si>
  <si>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</si>
  <si>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</si>
  <si>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</si>
  <si>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</si>
  <si>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</si>
  <si>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</si>
  <si>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</si>
  <si>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</si>
  <si>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</si>
  <si>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</si>
  <si>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</si>
  <si>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</si>
  <si>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</si>
  <si>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</si>
  <si>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</si>
  <si>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</si>
  <si>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</si>
  <si>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</si>
  <si>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</si>
  <si>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</si>
  <si>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</si>
  <si>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</si>
  <si>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</si>
  <si>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</si>
  <si>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</si>
  <si>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</si>
  <si>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</si>
  <si>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</si>
  <si>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</si>
  <si>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</si>
  <si>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</si>
  <si>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</si>
  <si>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</si>
  <si>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</si>
  <si>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</si>
  <si>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</si>
  <si>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</si>
  <si>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</si>
  <si>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</si>
  <si>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</si>
  <si>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</si>
  <si>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</si>
  <si>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</si>
  <si>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</si>
  <si>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</si>
  <si>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</si>
  <si>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</si>
  <si>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</si>
  <si>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</si>
  <si>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</si>
  <si>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</si>
  <si>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</si>
  <si>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</si>
  <si>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</si>
  <si>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</si>
  <si>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</si>
  <si>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</si>
  <si>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</si>
  <si>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</si>
  <si>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</si>
  <si>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</si>
  <si>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</si>
  <si>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</si>
  <si>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</si>
  <si>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</si>
  <si>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</si>
  <si>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</si>
  <si>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</si>
  <si>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</si>
  <si>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</si>
  <si>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</si>
  <si>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</si>
  <si>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</si>
  <si>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</si>
  <si>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</si>
  <si>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</si>
  <si>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</si>
  <si>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</si>
  <si>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</si>
  <si>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</si>
  <si>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</si>
  <si>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</si>
  <si>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</si>
  <si>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</si>
  <si>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</si>
  <si>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</si>
  <si>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</si>
  <si>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</si>
  <si>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</si>
  <si>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</si>
  <si>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</si>
  <si>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</si>
  <si>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</si>
  <si>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</si>
  <si>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</si>
  <si>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</si>
  <si>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</si>
  <si>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</si>
  <si>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</si>
  <si>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</si>
  <si>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</si>
  <si>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</si>
  <si>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</si>
  <si>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</si>
  <si>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</si>
  <si>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</si>
  <si>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</si>
  <si>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</si>
  <si>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</si>
  <si>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</si>
  <si>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</si>
  <si>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</si>
  <si>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</si>
  <si>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</si>
  <si>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</si>
  <si>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</si>
  <si>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</si>
  <si>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</si>
  <si>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</si>
  <si>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</si>
  <si>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</si>
  <si>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</si>
  <si>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</si>
  <si>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</si>
  <si>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</si>
  <si>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</si>
  <si>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</si>
  <si>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</si>
  <si>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</si>
  <si>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</si>
  <si>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</si>
  <si>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</si>
  <si>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</si>
  <si>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</si>
  <si>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</si>
  <si>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</si>
  <si>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</si>
  <si>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</si>
  <si>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</si>
  <si>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</si>
  <si>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</si>
  <si>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</si>
  <si>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</si>
  <si>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</si>
  <si>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</si>
  <si>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</si>
  <si>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</si>
  <si>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</si>
  <si>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</si>
  <si>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</si>
  <si>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</si>
  <si>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</si>
  <si>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</si>
  <si>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</si>
  <si>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</si>
  <si>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</si>
  <si>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</si>
  <si>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</si>
  <si>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</si>
  <si>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</si>
  <si>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</si>
  <si>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</si>
  <si>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</si>
  <si>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</si>
  <si>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</si>
  <si>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</si>
  <si>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</si>
  <si>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</si>
  <si>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</si>
  <si>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</si>
  <si>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</si>
  <si>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</si>
  <si>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</si>
  <si>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</si>
  <si>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</si>
  <si>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</si>
  <si>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</si>
  <si>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</si>
  <si>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</si>
  <si>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</si>
  <si>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</si>
  <si>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</si>
  <si>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</si>
  <si>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</si>
  <si>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</si>
  <si>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</si>
  <si>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</si>
  <si>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</si>
  <si>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</si>
  <si>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</si>
  <si>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</si>
  <si>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</si>
  <si>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</si>
  <si>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</si>
  <si>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</si>
  <si>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</si>
  <si>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</si>
  <si>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</si>
  <si>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</si>
  <si>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</si>
  <si>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</si>
  <si>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</si>
  <si>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</si>
  <si>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</si>
  <si>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</si>
  <si>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</si>
  <si>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</si>
  <si>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</si>
  <si>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</si>
  <si>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</si>
  <si>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</si>
  <si>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</si>
  <si>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</si>
  <si>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</si>
  <si>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</si>
  <si>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</si>
  <si>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</si>
  <si>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</si>
  <si>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</si>
  <si>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</si>
  <si>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</si>
  <si>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</si>
  <si>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</si>
  <si>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</si>
  <si>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</si>
  <si>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</si>
  <si>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</si>
  <si>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</si>
  <si>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</si>
  <si>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</si>
  <si>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</si>
  <si>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</si>
  <si>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</si>
  <si>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</si>
  <si>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</si>
  <si>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</si>
  <si>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</si>
  <si>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</si>
  <si>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</si>
  <si>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</si>
  <si>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</si>
  <si>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</si>
  <si>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</si>
  <si>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</si>
  <si>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</si>
  <si>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</si>
  <si>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</si>
  <si>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</si>
  <si>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</si>
  <si>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</si>
  <si>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</si>
  <si>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</si>
  <si>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</si>
  <si>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</si>
  <si>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</si>
  <si>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</si>
  <si>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</si>
  <si>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</si>
  <si>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</si>
  <si>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</si>
  <si>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</si>
  <si>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</si>
  <si>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</si>
  <si>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</si>
  <si>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</si>
  <si>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</si>
  <si>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</si>
  <si>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</si>
  <si>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</si>
  <si>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</si>
  <si>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</si>
  <si>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</si>
  <si>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</si>
  <si>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</si>
  <si>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</si>
  <si>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</si>
  <si>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</si>
  <si>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</si>
  <si>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</si>
  <si>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</si>
  <si>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</si>
  <si>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</si>
  <si>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</si>
  <si>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</si>
  <si>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</si>
  <si>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</si>
  <si>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</si>
  <si>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</si>
  <si>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</si>
  <si>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</si>
  <si>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</si>
  <si>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</si>
  <si>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</si>
  <si>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</si>
  <si>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</si>
  <si>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</si>
  <si>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</si>
  <si>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</si>
  <si>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</si>
  <si>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</si>
  <si>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</si>
  <si>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</si>
  <si>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</si>
  <si>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</si>
  <si>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</si>
  <si>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</si>
  <si>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</si>
  <si>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</si>
  <si>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</si>
  <si>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</si>
  <si>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</si>
  <si>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</si>
  <si>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</si>
  <si>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</si>
  <si>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</si>
  <si>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</si>
  <si>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</si>
  <si>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</si>
  <si>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</si>
  <si>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</si>
  <si>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</si>
  <si>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</si>
  <si>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</si>
  <si>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</si>
  <si>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</si>
  <si>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</si>
  <si>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</si>
  <si>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</si>
  <si>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</si>
  <si>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</si>
  <si>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</si>
  <si>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</si>
  <si>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</si>
  <si>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</si>
  <si>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</si>
  <si>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</si>
  <si>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</si>
  <si>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</si>
  <si>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</si>
  <si>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</si>
  <si>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</si>
  <si>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</si>
  <si>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</si>
  <si>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</si>
  <si>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</si>
  <si>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</si>
  <si>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</si>
  <si>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</si>
  <si>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</si>
  <si>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</si>
  <si>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</si>
  <si>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</si>
  <si>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</si>
  <si>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</si>
  <si>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</si>
  <si>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</si>
  <si>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</si>
  <si>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</si>
  <si>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</si>
  <si>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</si>
  <si>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</si>
  <si>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</si>
  <si>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</si>
  <si>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</si>
  <si>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</si>
  <si>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</si>
  <si>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</si>
  <si>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</si>
  <si>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</si>
  <si>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</si>
  <si>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</si>
  <si>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</si>
  <si>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</si>
  <si>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</si>
  <si>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</si>
  <si>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</si>
  <si>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</si>
  <si>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</si>
  <si>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</si>
  <si>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</si>
  <si>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</si>
  <si>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</si>
  <si>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</si>
  <si>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</si>
  <si>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</si>
  <si>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</si>
  <si>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</si>
  <si>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</si>
  <si>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</si>
  <si>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</si>
  <si>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</si>
  <si>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</si>
  <si>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</si>
  <si>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</si>
  <si>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</si>
  <si>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</si>
  <si>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</si>
  <si>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</si>
  <si>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</si>
  <si>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</si>
  <si>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</si>
  <si>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</si>
  <si>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</si>
  <si>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</si>
  <si>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</si>
  <si>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</si>
  <si>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</si>
  <si>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</si>
  <si>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</si>
  <si>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</si>
  <si>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</si>
  <si>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</si>
  <si>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</si>
  <si>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</si>
  <si>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</si>
  <si>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</si>
  <si>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</si>
  <si>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</si>
  <si>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</si>
  <si>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</si>
  <si>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</si>
  <si>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</si>
  <si>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</si>
  <si>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</si>
  <si>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</si>
  <si>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</si>
  <si>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</si>
  <si>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</si>
  <si>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</si>
  <si>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</si>
  <si>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</si>
  <si>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</si>
  <si>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</si>
  <si>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</si>
  <si>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</si>
  <si>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</si>
  <si>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</si>
  <si>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</si>
  <si>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</si>
  <si>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</si>
  <si>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</si>
  <si>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</si>
  <si>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</si>
  <si>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</si>
  <si>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</si>
  <si>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</si>
  <si>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</si>
  <si>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</si>
  <si>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</si>
  <si>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</si>
  <si>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</si>
  <si>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</si>
  <si>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</si>
  <si>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</si>
  <si>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</si>
  <si>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</si>
  <si>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</si>
  <si>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</si>
  <si>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</si>
  <si>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</si>
  <si>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</si>
  <si>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</si>
  <si>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</si>
  <si>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</si>
  <si>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</si>
  <si>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</si>
  <si>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</si>
  <si>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</si>
  <si>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</si>
  <si>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</si>
  <si>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</si>
  <si>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</si>
  <si>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</si>
  <si>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</si>
  <si>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</si>
  <si>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</si>
  <si>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</si>
  <si>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</si>
  <si>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</si>
  <si>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</si>
  <si>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</si>
  <si>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</si>
  <si>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</si>
  <si>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</si>
  <si>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</si>
  <si>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</si>
  <si>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</si>
  <si>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</si>
  <si>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</si>
  <si>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</si>
  <si>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</si>
  <si>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</si>
  <si>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</si>
  <si>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</si>
  <si>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</si>
  <si>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</si>
  <si>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</si>
  <si>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</si>
  <si>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</si>
  <si>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</si>
  <si>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</si>
  <si>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</si>
  <si>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</si>
  <si>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</si>
  <si>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</si>
  <si>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</si>
  <si>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</si>
  <si>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</si>
  <si>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</si>
  <si>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</si>
  <si>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</si>
  <si>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</si>
  <si>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</si>
  <si>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</si>
  <si>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</si>
  <si>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</si>
  <si>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</si>
  <si>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</si>
  <si>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</si>
  <si>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</si>
  <si>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</si>
  <si>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</si>
  <si>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</si>
  <si>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</si>
  <si>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</si>
  <si>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</si>
  <si>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</si>
  <si>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</si>
  <si>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</si>
  <si>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</si>
  <si>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</si>
  <si>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</si>
  <si>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</si>
  <si>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</si>
  <si>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</si>
  <si>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</si>
  <si>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</si>
  <si>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</si>
  <si>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</si>
  <si>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</si>
  <si>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</si>
  <si>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</si>
  <si>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</si>
  <si>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</si>
  <si>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</si>
  <si>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</si>
  <si>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</si>
  <si>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</si>
  <si>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</si>
  <si>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</si>
  <si>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</si>
  <si>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</si>
  <si>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</si>
  <si>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</si>
  <si>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</si>
  <si>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</si>
  <si>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</si>
  <si>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</si>
  <si>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</si>
  <si>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</si>
  <si>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</si>
  <si>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</si>
  <si>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</si>
  <si>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</si>
  <si>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</si>
  <si>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</si>
  <si>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</si>
  <si>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</si>
  <si>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</si>
  <si>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</si>
  <si>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</si>
  <si>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</si>
  <si>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</si>
  <si>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</si>
  <si>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</si>
  <si>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</si>
  <si>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</si>
  <si>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</si>
  <si>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</si>
  <si>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</si>
  <si>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</si>
  <si>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</si>
  <si>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</si>
  <si>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</si>
  <si>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</si>
  <si>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</si>
  <si>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</si>
  <si>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</si>
  <si>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</si>
  <si>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</si>
  <si>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</si>
  <si>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</si>
  <si>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</si>
  <si>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</si>
  <si>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</si>
  <si>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</si>
  <si>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</si>
  <si>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</si>
  <si>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</si>
  <si>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</si>
  <si>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</si>
  <si>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</si>
  <si>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</si>
  <si>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</si>
  <si>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</si>
  <si>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</si>
  <si>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</si>
  <si>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</si>
  <si>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</si>
  <si>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</si>
  <si>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</si>
  <si>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</si>
  <si>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</si>
  <si>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</si>
  <si>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</si>
  <si>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</si>
  <si>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</si>
  <si>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</si>
  <si>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</si>
  <si>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</si>
  <si>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</si>
  <si>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</si>
  <si>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</si>
  <si>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</si>
  <si>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</si>
  <si>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</si>
  <si>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</si>
  <si>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</si>
  <si>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</si>
  <si>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</si>
  <si>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</si>
  <si>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</si>
  <si>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</si>
  <si>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</si>
  <si>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</si>
  <si>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</si>
  <si>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</si>
  <si>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</si>
  <si>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</si>
  <si>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</si>
  <si>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</si>
  <si>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</si>
  <si>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</si>
  <si>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</si>
  <si>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</si>
  <si>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</si>
  <si>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</si>
  <si>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</si>
  <si>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</si>
  <si>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</si>
  <si>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</si>
  <si>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</si>
  <si>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</si>
  <si>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</si>
  <si>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</si>
  <si>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</si>
  <si>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</si>
  <si>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</si>
  <si>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</si>
  <si>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</si>
  <si>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</si>
  <si>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</si>
  <si>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</si>
  <si>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</si>
  <si>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</si>
  <si>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</si>
  <si>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</si>
  <si>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</si>
  <si>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</si>
  <si>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</si>
  <si>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</si>
  <si>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</si>
  <si>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</si>
  <si>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</si>
  <si>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</si>
  <si>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</si>
  <si>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</si>
  <si>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</si>
  <si>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</si>
  <si>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</si>
  <si>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</si>
  <si>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</si>
  <si>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</si>
  <si>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</si>
  <si>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</si>
  <si>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</si>
  <si>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</si>
  <si>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</si>
  <si>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</si>
  <si>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</si>
  <si>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</si>
  <si>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</si>
  <si>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</si>
  <si>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</si>
  <si>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</si>
  <si>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</si>
  <si>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</si>
  <si>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</si>
  <si>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</si>
  <si>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</si>
  <si>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</si>
  <si>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</si>
  <si>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</si>
  <si>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</si>
  <si>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</si>
  <si>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</si>
  <si>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</si>
  <si>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</si>
  <si>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</si>
  <si>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</si>
  <si>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</si>
  <si>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</si>
  <si>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</si>
  <si>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</si>
  <si>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</si>
  <si>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</si>
  <si>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</si>
  <si>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</si>
  <si>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</si>
  <si>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</si>
  <si>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</si>
  <si>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</si>
  <si>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</si>
  <si>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</si>
  <si>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</si>
  <si>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</si>
  <si>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</si>
  <si>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</si>
  <si>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</si>
  <si>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</si>
  <si>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</si>
  <si>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</si>
  <si>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</si>
  <si>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</si>
  <si>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</si>
  <si>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</si>
  <si>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</si>
  <si>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</si>
  <si>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</si>
  <si>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</si>
  <si>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</si>
  <si>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</si>
  <si>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</si>
  <si>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</si>
  <si>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</si>
  <si>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</si>
  <si>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</si>
  <si>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</si>
  <si>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</si>
  <si>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</si>
  <si>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</si>
  <si>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</si>
  <si>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</si>
  <si>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</si>
  <si>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</si>
  <si>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</si>
  <si>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</si>
  <si>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</si>
  <si>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</si>
  <si>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</si>
  <si>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</si>
  <si>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</si>
  <si>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</si>
  <si>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</si>
  <si>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</si>
  <si>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</si>
  <si>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</si>
  <si>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</si>
  <si>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</si>
  <si>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</si>
  <si>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</si>
  <si>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</si>
  <si>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</si>
  <si>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</si>
  <si>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</si>
  <si>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</si>
  <si>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</si>
  <si>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</si>
  <si>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</si>
  <si>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</si>
  <si>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</si>
  <si>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</si>
  <si>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</si>
  <si>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</si>
  <si>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</si>
  <si>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</si>
  <si>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</si>
  <si>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</si>
  <si>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</si>
  <si>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</si>
  <si>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</si>
  <si>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</si>
  <si>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</si>
  <si>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</si>
  <si>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</si>
  <si>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</si>
  <si>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</si>
  <si>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</si>
  <si>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</si>
  <si>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</si>
  <si>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</si>
  <si>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</si>
  <si>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</si>
  <si>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</si>
  <si>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</si>
  <si>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</si>
  <si>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</si>
  <si>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</si>
  <si>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</si>
  <si>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</si>
  <si>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</si>
  <si>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</si>
  <si>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</si>
  <si>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</si>
  <si>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</si>
  <si>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</si>
  <si>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</si>
  <si>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</si>
  <si>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</si>
  <si>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</si>
  <si>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</si>
  <si>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</si>
  <si>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</si>
  <si>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</si>
  <si>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</si>
  <si>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</si>
  <si>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</si>
  <si>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</si>
  <si>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</si>
  <si>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</si>
  <si>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</si>
  <si>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</si>
  <si>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</si>
  <si>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</si>
  <si>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</si>
  <si>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</si>
  <si>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</si>
  <si>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</si>
  <si>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</si>
  <si>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</si>
  <si>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</si>
  <si>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</si>
  <si>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</si>
  <si>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</si>
  <si>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</si>
  <si>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</si>
  <si>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</si>
  <si>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</si>
  <si>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</si>
  <si>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</si>
  <si>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</si>
  <si>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</si>
  <si>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</si>
  <si>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</si>
  <si>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</si>
  <si>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</si>
  <si>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</si>
  <si>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</si>
  <si>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</si>
  <si>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</si>
  <si>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</si>
  <si>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</si>
  <si>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</si>
  <si>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</si>
  <si>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</si>
  <si>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</si>
  <si>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</si>
  <si>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</si>
  <si>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</si>
  <si>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</si>
  <si>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</si>
  <si>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</si>
  <si>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</si>
  <si>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</si>
  <si>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</si>
  <si>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</si>
  <si>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</si>
  <si>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</si>
  <si>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</si>
  <si>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</si>
  <si>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</si>
  <si>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</si>
  <si>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</si>
  <si>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</si>
  <si>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</si>
  <si>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</si>
  <si>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</si>
  <si>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</si>
  <si>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</si>
  <si>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</si>
  <si>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</si>
  <si>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</si>
  <si>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</si>
  <si>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</si>
  <si>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</si>
  <si>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</si>
  <si>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</si>
  <si>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</si>
  <si>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</si>
  <si>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</si>
  <si>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</si>
  <si>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</si>
  <si>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</si>
  <si>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</si>
  <si>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</si>
  <si>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</si>
  <si>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</si>
  <si>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</si>
  <si>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</si>
  <si>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</si>
  <si>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</si>
  <si>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</si>
  <si>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</si>
  <si>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</si>
  <si>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</si>
  <si>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</si>
  <si>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</si>
  <si>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</si>
  <si>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</si>
  <si>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</si>
  <si>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</si>
  <si>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</si>
  <si>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</si>
  <si>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</si>
  <si>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</si>
  <si>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</si>
  <si>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</si>
  <si>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</si>
  <si>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</si>
  <si>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</si>
  <si>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</si>
  <si>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</si>
  <si>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</si>
  <si>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</si>
  <si>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</si>
  <si>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</si>
  <si>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</si>
  <si>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</si>
  <si>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</si>
  <si>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</si>
  <si>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</si>
  <si>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</si>
  <si>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</si>
  <si>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</si>
  <si>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</si>
  <si>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</si>
  <si>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</si>
  <si>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</si>
  <si>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</si>
  <si>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</si>
  <si>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</si>
  <si>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</si>
  <si>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</si>
  <si>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</si>
  <si>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</si>
  <si>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</si>
  <si>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</si>
  <si>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</si>
  <si>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</si>
  <si>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</si>
  <si>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</si>
  <si>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</si>
  <si>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</si>
  <si>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</si>
  <si>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</si>
  <si>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</si>
  <si>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</si>
  <si>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</si>
  <si>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</si>
  <si>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</si>
  <si>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</si>
  <si>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</si>
  <si>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</si>
  <si>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</si>
  <si>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</si>
  <si>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</si>
  <si>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</si>
  <si>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</si>
  <si>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</si>
  <si>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</si>
  <si>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</si>
  <si>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</si>
  <si>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</si>
  <si>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</si>
  <si>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</si>
  <si>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</si>
  <si>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</si>
  <si>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</si>
  <si>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</si>
  <si>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</si>
  <si>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</si>
  <si>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</si>
  <si>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</si>
  <si>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</si>
  <si>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</si>
  <si>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</si>
  <si>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</si>
  <si>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</si>
  <si>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</si>
  <si>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</si>
  <si>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</si>
  <si>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</si>
  <si>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</si>
  <si>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</si>
  <si>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</si>
  <si>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</si>
  <si>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</si>
  <si>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</si>
  <si>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</si>
  <si>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</si>
  <si>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</si>
  <si>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</si>
  <si>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</si>
  <si>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</si>
  <si>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</si>
  <si>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</si>
  <si>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</si>
  <si>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</si>
  <si>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</si>
  <si>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</si>
  <si>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</si>
  <si>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</si>
  <si>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</si>
  <si>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</si>
  <si>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</si>
  <si>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</si>
  <si>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</si>
  <si>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</si>
  <si>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</si>
  <si>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</si>
  <si>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</si>
  <si>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</si>
  <si>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</si>
  <si>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</si>
  <si>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</si>
  <si>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</si>
  <si>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</si>
  <si>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</si>
  <si>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</si>
  <si>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</si>
  <si>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</si>
  <si>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</si>
  <si>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</si>
  <si>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</si>
  <si>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</si>
  <si>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</si>
  <si>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</si>
  <si>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</si>
  <si>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</si>
  <si>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</si>
  <si>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</si>
  <si>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</si>
  <si>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</si>
  <si>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</si>
  <si>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</si>
  <si>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</si>
  <si>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</si>
  <si>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</si>
  <si>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</si>
  <si>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</si>
  <si>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</si>
  <si>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</si>
  <si>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</si>
  <si>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</si>
  <si>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</si>
  <si>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</si>
  <si>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</si>
  <si>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</si>
  <si>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</si>
  <si>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</si>
  <si>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</si>
  <si>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</si>
  <si>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</si>
  <si>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</si>
  <si>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</si>
  <si>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</si>
  <si>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</si>
  <si>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</si>
  <si>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</si>
  <si>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</si>
  <si>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</si>
  <si>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</si>
  <si>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</si>
  <si>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</si>
  <si>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</si>
  <si>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</si>
  <si>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</si>
  <si>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</si>
  <si>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</si>
  <si>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</si>
  <si>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</si>
  <si>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</si>
  <si>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</si>
  <si>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</si>
  <si>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</si>
  <si>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</si>
  <si>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</si>
  <si>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</si>
  <si>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</si>
  <si>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</si>
  <si>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</si>
  <si>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</si>
  <si>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</si>
  <si>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</si>
  <si>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</si>
  <si>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</si>
  <si>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</si>
  <si>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</si>
  <si>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</si>
  <si>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</si>
  <si>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</si>
  <si>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</si>
  <si>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</si>
  <si>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</si>
  <si>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</si>
  <si>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</si>
  <si>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</si>
  <si>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</si>
  <si>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</si>
  <si>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</si>
  <si>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</si>
  <si>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</si>
  <si>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</si>
  <si>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</si>
  <si>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</si>
  <si>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</si>
  <si>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</si>
  <si>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</si>
  <si>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</si>
  <si>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</si>
  <si>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</si>
  <si>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</si>
  <si>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</si>
  <si>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</si>
  <si>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</si>
  <si>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</si>
  <si>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</si>
  <si>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</si>
  <si>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</si>
  <si>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</si>
  <si>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</si>
  <si>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</si>
  <si>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</si>
  <si>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</si>
  <si>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</si>
  <si>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</si>
  <si>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</si>
  <si>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</si>
  <si>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</si>
  <si>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</si>
  <si>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</si>
  <si>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</si>
  <si>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</si>
  <si>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</si>
  <si>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</si>
  <si>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</si>
  <si>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</si>
  <si>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</si>
  <si>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</si>
  <si>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</si>
  <si>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</si>
  <si>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</si>
  <si>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</si>
  <si>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</si>
  <si>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</si>
  <si>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</si>
  <si>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</si>
  <si>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</si>
  <si>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</si>
  <si>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</si>
  <si>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</si>
  <si>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</si>
  <si>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</si>
  <si>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</si>
  <si>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</si>
  <si>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</si>
  <si>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</si>
  <si>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</si>
  <si>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</si>
  <si>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</si>
  <si>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</si>
  <si>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</si>
  <si>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</si>
  <si>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</si>
  <si>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</si>
  <si>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</si>
  <si>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</si>
  <si>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</si>
  <si>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</si>
  <si>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</si>
  <si>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</si>
  <si>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</si>
  <si>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</si>
  <si>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</si>
  <si>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</si>
  <si>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</si>
  <si>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</si>
  <si>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</si>
  <si>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</si>
  <si>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</si>
  <si>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</si>
  <si>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</si>
  <si>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</si>
  <si>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</si>
  <si>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</si>
  <si>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</si>
  <si>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</si>
  <si>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</si>
  <si>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</si>
  <si>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</si>
  <si>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</si>
  <si>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</si>
  <si>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</si>
  <si>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</si>
  <si>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</si>
  <si>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</si>
  <si>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</si>
  <si>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</si>
  <si>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</si>
  <si>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</si>
  <si>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</si>
  <si>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</si>
  <si>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</si>
  <si>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</si>
  <si>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</si>
  <si>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</si>
  <si>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</si>
  <si>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</si>
  <si>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</si>
  <si>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</si>
  <si>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</si>
  <si>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</si>
  <si>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</si>
  <si>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</si>
  <si>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</si>
  <si>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</si>
  <si>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</si>
  <si>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</si>
  <si>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</si>
  <si>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</si>
  <si>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</si>
  <si>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</si>
  <si>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</si>
  <si>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</si>
  <si>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</si>
  <si>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</si>
  <si>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</si>
  <si>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</si>
  <si>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</si>
  <si>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</si>
  <si>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</si>
  <si>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</si>
  <si>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</si>
  <si>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</si>
  <si>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</si>
  <si>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</si>
  <si>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</si>
  <si>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</si>
  <si>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</si>
  <si>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</si>
  <si>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</si>
  <si>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</si>
  <si>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</si>
  <si>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</si>
  <si>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</si>
  <si>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</si>
  <si>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</si>
  <si>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</si>
  <si>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</si>
  <si>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</si>
  <si>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</si>
  <si>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</si>
  <si>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</si>
  <si>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</si>
  <si>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</si>
  <si>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</si>
  <si>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</si>
  <si>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</si>
  <si>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</si>
  <si>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</si>
  <si>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</si>
  <si>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</si>
  <si>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</si>
  <si>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</si>
  <si>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</si>
  <si>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</si>
  <si>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</si>
  <si>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</si>
  <si>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</si>
  <si>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</si>
  <si>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</si>
  <si>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</si>
  <si>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</si>
  <si>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</si>
  <si>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</si>
  <si>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</si>
  <si>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</si>
  <si>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</si>
  <si>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</si>
  <si>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</si>
  <si>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</si>
  <si>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</si>
  <si>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</si>
  <si>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</si>
  <si>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</si>
  <si>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</si>
  <si>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</si>
  <si>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</si>
  <si>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</si>
  <si>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</si>
  <si>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</si>
  <si>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</si>
  <si>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</si>
  <si>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</si>
  <si>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</si>
  <si>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</si>
  <si>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</si>
  <si>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</si>
  <si>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</si>
  <si>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</si>
  <si>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</si>
  <si>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</si>
  <si>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</si>
  <si>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</si>
  <si>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</si>
  <si>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</si>
  <si>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</si>
  <si>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</si>
  <si>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</si>
  <si>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</si>
  <si>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</si>
  <si>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</si>
  <si>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</si>
  <si>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</si>
  <si>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</si>
  <si>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</si>
  <si>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</si>
  <si>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</si>
  <si>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</si>
  <si>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</si>
  <si>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</si>
  <si>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</si>
  <si>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</si>
  <si>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</si>
  <si>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</si>
  <si>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</si>
  <si>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</si>
  <si>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</si>
  <si>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</si>
  <si>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</si>
  <si>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</si>
  <si>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</si>
  <si>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</si>
  <si>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</si>
  <si>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</si>
  <si>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</si>
  <si>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</si>
  <si>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</si>
  <si>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</si>
  <si>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</si>
  <si>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</si>
  <si>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</si>
  <si>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</si>
  <si>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</si>
  <si>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</si>
  <si>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</si>
  <si>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</si>
  <si>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</si>
  <si>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</si>
  <si>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</si>
  <si>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</si>
  <si>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</si>
  <si>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</si>
  <si>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</si>
  <si>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</si>
  <si>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</si>
  <si>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</si>
  <si>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</si>
  <si>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</si>
  <si>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</si>
  <si>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</si>
  <si>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</si>
  <si>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</si>
  <si>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</si>
  <si>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</si>
  <si>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</si>
  <si>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</si>
  <si>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</si>
  <si>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</si>
  <si>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</si>
  <si>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</si>
  <si>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</si>
  <si>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</si>
  <si>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</si>
  <si>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</si>
  <si>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</si>
  <si>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</si>
  <si>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</si>
  <si>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</si>
  <si>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</si>
  <si>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</si>
  <si>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</si>
  <si>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</si>
  <si>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</si>
  <si>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</si>
  <si>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</si>
  <si>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</si>
  <si>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</si>
  <si>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</si>
  <si>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</si>
  <si>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</si>
  <si>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</si>
  <si>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</si>
  <si>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</si>
  <si>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</si>
  <si>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</si>
  <si>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</si>
  <si>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</si>
  <si>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</si>
  <si>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</si>
  <si>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</si>
  <si>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</si>
  <si>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</si>
  <si>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</si>
  <si>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</si>
  <si>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</si>
  <si>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</si>
  <si>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</si>
  <si>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</si>
  <si>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</si>
  <si>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</si>
  <si>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</si>
  <si>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</si>
  <si>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</si>
  <si>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</si>
  <si>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</si>
  <si>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</si>
  <si>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</si>
  <si>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</si>
  <si>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</si>
  <si>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</si>
  <si>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</si>
  <si>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</si>
  <si>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</si>
  <si>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</si>
  <si>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</si>
  <si>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</si>
  <si>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</si>
  <si>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</si>
  <si>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</si>
  <si>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</si>
  <si>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</si>
  <si>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</si>
  <si>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</si>
  <si>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</si>
  <si>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</si>
  <si>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</si>
  <si>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</si>
  <si>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</si>
  <si>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</si>
  <si>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</si>
  <si>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</si>
  <si>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</si>
  <si>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</si>
  <si>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</si>
  <si>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</si>
  <si>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</si>
  <si>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</si>
  <si>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</si>
  <si>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</si>
  <si>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</si>
  <si>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</si>
  <si>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</si>
  <si>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</si>
  <si>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</si>
  <si>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</si>
  <si>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</si>
  <si>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</si>
  <si>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</si>
  <si>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</si>
  <si>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</si>
  <si>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</si>
  <si>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</si>
  <si>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</si>
  <si>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</si>
  <si>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</si>
  <si>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</si>
  <si>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</si>
  <si>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</si>
  <si>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</si>
  <si>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</si>
  <si>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</si>
  <si>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</si>
  <si>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</si>
  <si>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</si>
  <si>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</si>
  <si>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</si>
  <si>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</si>
  <si>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</si>
  <si>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</si>
  <si>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</si>
  <si>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</si>
  <si>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</si>
  <si>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</si>
  <si>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</si>
  <si>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</si>
  <si>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</si>
  <si>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</si>
  <si>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</si>
  <si>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</si>
  <si>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</si>
  <si>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</si>
  <si>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</si>
  <si>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</si>
  <si>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</si>
  <si>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</si>
  <si>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</si>
  <si>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</si>
  <si>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</si>
  <si>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</si>
  <si>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</si>
  <si>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</si>
  <si>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</si>
  <si>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</si>
  <si>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</si>
  <si>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</si>
  <si>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</si>
  <si>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</si>
  <si>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</si>
  <si>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</si>
  <si>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</si>
  <si>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</si>
  <si>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</si>
  <si>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</si>
  <si>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</si>
  <si>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</si>
  <si>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</si>
  <si>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</si>
  <si>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</si>
  <si>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</si>
  <si>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</si>
  <si>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</si>
  <si>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</si>
  <si>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</si>
  <si>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</si>
  <si>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</si>
  <si>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</si>
  <si>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</si>
  <si>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</si>
  <si>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</si>
  <si>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</si>
  <si>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</si>
  <si>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</si>
  <si>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</si>
  <si>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</si>
  <si>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</si>
  <si>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</si>
  <si>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</si>
  <si>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</si>
  <si>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</si>
  <si>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</si>
  <si>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</si>
  <si>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</si>
  <si>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</si>
  <si>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</si>
  <si>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</si>
  <si>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</si>
  <si>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</si>
  <si>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</si>
  <si>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</si>
  <si>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</si>
  <si>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</si>
  <si>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</si>
  <si>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</si>
  <si>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</si>
  <si>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</si>
  <si>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</si>
  <si>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</si>
  <si>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</si>
  <si>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</si>
  <si>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</si>
  <si>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</si>
  <si>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</si>
  <si>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</si>
  <si>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</si>
  <si>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</si>
  <si>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</si>
  <si>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</si>
  <si>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</si>
  <si>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</si>
  <si>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</si>
  <si>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</si>
  <si>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</si>
  <si>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</si>
  <si>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</si>
  <si>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</si>
  <si>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</si>
  <si>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</si>
  <si>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</si>
  <si>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</si>
  <si>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</si>
  <si>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</si>
  <si>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</si>
  <si>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</si>
  <si>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</si>
  <si>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</si>
  <si>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</si>
  <si>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</si>
  <si>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</si>
  <si>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</si>
  <si>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</si>
  <si>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</si>
  <si>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</si>
  <si>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</si>
  <si>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</si>
  <si>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</si>
  <si>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</si>
  <si>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</si>
  <si>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</si>
  <si>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</si>
  <si>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</si>
  <si>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</si>
  <si>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</si>
  <si>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</si>
  <si>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</si>
  <si>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</si>
  <si>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</si>
  <si>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</si>
  <si>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</si>
  <si>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</si>
  <si>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</si>
  <si>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</si>
  <si>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</si>
  <si>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</si>
  <si>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</si>
  <si>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</si>
  <si>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</si>
  <si>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</si>
  <si>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</si>
  <si>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</si>
  <si>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</si>
  <si>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</si>
  <si>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</si>
  <si>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</si>
  <si>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</si>
  <si>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</si>
  <si>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</si>
  <si>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</si>
  <si>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</si>
  <si>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</si>
  <si>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</si>
  <si>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</si>
  <si>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</si>
  <si>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</si>
  <si>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</si>
  <si>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</si>
  <si>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</si>
  <si>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</si>
  <si>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</si>
  <si>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</si>
  <si>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</si>
  <si>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</si>
  <si>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</si>
  <si>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</si>
  <si>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</si>
  <si>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</si>
  <si>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</si>
  <si>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</si>
  <si>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</si>
  <si>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</si>
  <si>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</si>
  <si>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</si>
  <si>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</si>
  <si>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</si>
  <si>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</si>
  <si>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</si>
  <si>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</si>
  <si>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</si>
  <si>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</si>
  <si>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</si>
  <si>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</si>
  <si>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</si>
  <si>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</si>
  <si>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</si>
  <si>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</si>
  <si>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</si>
  <si>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</si>
  <si>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</si>
  <si>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</si>
  <si>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</si>
  <si>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</si>
  <si>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</si>
  <si>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</si>
  <si>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</si>
  <si>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</si>
  <si>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</si>
  <si>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</si>
  <si>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</si>
  <si>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</si>
  <si>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</si>
  <si>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</si>
  <si>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</si>
  <si>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</si>
  <si>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</si>
  <si>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</si>
  <si>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</si>
  <si>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</si>
  <si>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</si>
  <si>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</si>
  <si>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</si>
  <si>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</si>
  <si>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</si>
  <si>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</si>
  <si>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</si>
  <si>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</si>
  <si>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</si>
  <si>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</si>
  <si>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</si>
  <si>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</si>
  <si>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</si>
  <si>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</si>
  <si>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</si>
  <si>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</si>
  <si>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</si>
  <si>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</si>
  <si>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</si>
  <si>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</si>
  <si>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</si>
  <si>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</si>
  <si>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</si>
  <si>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</si>
  <si>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</si>
  <si>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</si>
  <si>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</si>
  <si>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</si>
  <si>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</si>
  <si>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</si>
  <si>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</si>
  <si>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</si>
  <si>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</si>
  <si>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</si>
  <si>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</si>
  <si>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</si>
  <si>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</si>
  <si>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</si>
  <si>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</si>
  <si>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</si>
  <si>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</si>
  <si>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</si>
  <si>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</si>
  <si>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</si>
  <si>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</si>
  <si>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</si>
  <si>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</si>
  <si>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</si>
  <si>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</si>
  <si>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</si>
  <si>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</si>
  <si>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</si>
  <si>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</si>
  <si>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</si>
  <si>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</si>
  <si>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</si>
  <si>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</si>
  <si>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</si>
  <si>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</si>
  <si>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</si>
  <si>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</si>
  <si>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</si>
  <si>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</si>
  <si>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</si>
  <si>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</si>
  <si>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</si>
  <si>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</si>
  <si>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</si>
  <si>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</si>
  <si>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</si>
  <si>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</si>
  <si>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</si>
  <si>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</si>
  <si>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</si>
  <si>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</si>
  <si>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</si>
  <si>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</si>
  <si>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</si>
  <si>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</si>
  <si>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</si>
  <si>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</si>
  <si>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</si>
  <si>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</si>
  <si>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</si>
  <si>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</si>
  <si>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</si>
  <si>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</si>
  <si>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</si>
  <si>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</si>
  <si>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</si>
  <si>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</si>
  <si>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</si>
  <si>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</si>
  <si>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</si>
  <si>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</si>
  <si>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</si>
  <si>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</si>
  <si>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</si>
  <si>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</si>
  <si>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</si>
  <si>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</si>
  <si>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</si>
  <si>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</si>
  <si>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</si>
  <si>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</si>
  <si>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</si>
  <si>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</si>
  <si>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</si>
  <si>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</si>
  <si>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</si>
  <si>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</si>
  <si>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</si>
  <si>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</si>
  <si>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</si>
  <si>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</si>
  <si>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</si>
  <si>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</si>
  <si>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</si>
  <si>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</si>
  <si>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</si>
  <si>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</si>
  <si>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</si>
  <si>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</si>
  <si>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</si>
  <si>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</si>
  <si>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</si>
  <si>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</si>
  <si>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</si>
  <si>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</si>
  <si>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</si>
  <si>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</si>
  <si>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</si>
  <si>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</si>
  <si>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</si>
  <si>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</si>
  <si>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</si>
  <si>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</si>
  <si>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</si>
  <si>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</si>
  <si>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</si>
  <si>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</si>
  <si>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</si>
  <si>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</si>
  <si>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</si>
  <si>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</si>
  <si>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</si>
  <si>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</si>
  <si>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</si>
  <si>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</si>
  <si>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</si>
  <si>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</si>
  <si>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</si>
  <si>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</si>
  <si>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</si>
  <si>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</si>
  <si>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</si>
  <si>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</si>
  <si>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</si>
  <si>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</si>
  <si>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</si>
  <si>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</si>
  <si>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</si>
  <si>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</si>
  <si>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</si>
  <si>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</si>
  <si>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</si>
  <si>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</si>
  <si>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</si>
  <si>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</si>
  <si>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</si>
  <si>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</si>
  <si>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</si>
  <si>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</si>
  <si>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</si>
  <si>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</si>
  <si>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</si>
  <si>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</si>
  <si>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</si>
  <si>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</si>
  <si>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</si>
  <si>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</si>
  <si>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</si>
  <si>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</si>
  <si>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</si>
  <si>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</si>
  <si>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</si>
  <si>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</si>
  <si>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</si>
  <si>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</si>
  <si>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</si>
  <si>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</si>
  <si>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</si>
  <si>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</si>
  <si>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</si>
  <si>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</si>
  <si>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</si>
  <si>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</si>
  <si>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</si>
  <si>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</si>
  <si>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</si>
  <si>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</si>
  <si>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</si>
  <si>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</si>
  <si>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</si>
  <si>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</si>
  <si>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</si>
  <si>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</si>
  <si>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</si>
  <si>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</si>
  <si>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</si>
  <si>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</si>
  <si>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</si>
  <si>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</si>
  <si>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</si>
  <si>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</si>
  <si>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</si>
  <si>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</si>
  <si>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</si>
  <si>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</si>
  <si>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</si>
  <si>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</si>
  <si>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</si>
  <si>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</si>
  <si>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</si>
  <si>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</si>
  <si>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</si>
  <si>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</si>
  <si>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</si>
  <si>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</si>
  <si>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</si>
  <si>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</si>
  <si>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</si>
  <si>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</si>
  <si>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</si>
  <si>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</si>
  <si>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</si>
  <si>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</si>
  <si>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</si>
  <si>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</si>
  <si>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</si>
  <si>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</si>
  <si>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</si>
  <si>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</si>
  <si>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</si>
  <si>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</si>
  <si>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</si>
  <si>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</si>
  <si>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</si>
  <si>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</si>
  <si>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</si>
  <si>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</si>
  <si>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</si>
  <si>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</si>
  <si>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</si>
  <si>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</si>
  <si>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</si>
  <si>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</si>
  <si>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</si>
  <si>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</si>
  <si>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</si>
  <si>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</si>
  <si>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</si>
  <si>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</si>
  <si>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</si>
  <si>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</si>
  <si>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</si>
  <si>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</si>
  <si>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</si>
  <si>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</si>
  <si>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</si>
  <si>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</si>
  <si>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</si>
  <si>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</si>
  <si>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</si>
  <si>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</si>
  <si>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</si>
  <si>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</si>
  <si>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</si>
  <si>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</si>
  <si>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</si>
  <si>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</si>
  <si>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</si>
  <si>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</si>
  <si>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</si>
  <si>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</si>
  <si>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</si>
  <si>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</si>
  <si>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</si>
  <si>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</si>
  <si>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</si>
  <si>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</si>
  <si>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</si>
  <si>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</si>
  <si>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</si>
  <si>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</si>
  <si>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</si>
  <si>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</si>
  <si>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</si>
  <si>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</si>
  <si>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</si>
  <si>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</si>
  <si>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</si>
  <si>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</si>
  <si>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</si>
  <si>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</si>
  <si>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</si>
  <si>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</si>
  <si>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</si>
  <si>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</si>
  <si>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</si>
  <si>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</si>
  <si>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</si>
  <si>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</si>
  <si>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</si>
  <si>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</si>
  <si>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</si>
  <si>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</si>
  <si>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</si>
  <si>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</si>
  <si>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</si>
  <si>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</si>
  <si>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</si>
  <si>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</si>
  <si>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</si>
  <si>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</si>
  <si>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</si>
  <si>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</si>
  <si>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</si>
  <si>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</si>
  <si>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</si>
  <si>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</si>
  <si>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</si>
  <si>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</si>
  <si>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</si>
  <si>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</si>
  <si>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</si>
  <si>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</si>
  <si>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</si>
  <si>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</si>
  <si>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</si>
  <si>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</si>
  <si>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</si>
  <si>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</si>
  <si>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</si>
  <si>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</si>
  <si>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</si>
  <si>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</si>
  <si>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</si>
  <si>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</si>
  <si>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</si>
  <si>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</si>
  <si>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</si>
  <si>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</si>
  <si>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</si>
  <si>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</si>
  <si>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</si>
  <si>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</si>
  <si>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</si>
  <si>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</si>
  <si>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</si>
  <si>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</si>
  <si>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</si>
  <si>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</si>
  <si>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</si>
  <si>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</si>
  <si>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</si>
  <si>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</si>
  <si>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</si>
  <si>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</si>
  <si>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</si>
  <si>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</si>
  <si>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</si>
  <si>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</si>
  <si>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</si>
  <si>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</si>
  <si>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</si>
  <si>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</si>
  <si>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</si>
  <si>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</si>
  <si>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</si>
  <si>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</si>
  <si>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</si>
  <si>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</si>
  <si>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</si>
  <si>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</si>
  <si>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</si>
  <si>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</si>
  <si>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</si>
  <si>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</si>
  <si>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</si>
  <si>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</si>
  <si>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</si>
  <si>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</si>
  <si>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</si>
  <si>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</si>
  <si>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</si>
  <si>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</si>
  <si>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</si>
  <si>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</si>
  <si>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</si>
  <si>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</si>
  <si>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</si>
  <si>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</si>
  <si>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</si>
  <si>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</si>
  <si>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</si>
  <si>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</si>
  <si>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</si>
  <si>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</si>
  <si>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</si>
  <si>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</si>
  <si>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</si>
  <si>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</si>
  <si>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</si>
  <si>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</si>
  <si>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</si>
  <si>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</si>
  <si>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</si>
  <si>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</si>
  <si>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</si>
  <si>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</si>
  <si>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</si>
  <si>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</si>
  <si>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</si>
  <si>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</si>
  <si>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</si>
  <si>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</si>
  <si>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</si>
  <si>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</si>
  <si>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</si>
  <si>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</si>
  <si>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</si>
  <si>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</si>
  <si>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</si>
  <si>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</si>
  <si>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</si>
  <si>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</si>
  <si>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</si>
  <si>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</si>
  <si>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</si>
  <si>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</si>
  <si>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</si>
  <si>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</si>
  <si>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</si>
  <si>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</si>
  <si>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</si>
  <si>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</si>
  <si>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</si>
  <si>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</si>
  <si>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</si>
  <si>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</si>
  <si>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</si>
  <si>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</si>
  <si>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</si>
  <si>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</si>
  <si>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</si>
  <si>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</si>
  <si>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</si>
  <si>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</si>
  <si>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</si>
  <si>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</si>
  <si>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</si>
  <si>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</si>
  <si>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</si>
  <si>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</si>
  <si>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</si>
  <si>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</si>
  <si>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</si>
  <si>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</si>
  <si>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</si>
  <si>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</si>
  <si>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</si>
  <si>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</si>
  <si>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</si>
  <si>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</si>
  <si>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</si>
  <si>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</si>
  <si>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</si>
  <si>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</si>
  <si>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</si>
  <si>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</si>
  <si>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</si>
  <si>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</si>
  <si>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</si>
  <si>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</si>
  <si>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</si>
  <si>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</si>
  <si>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</si>
  <si>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</si>
  <si>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</si>
  <si>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</si>
  <si>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</si>
  <si>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</si>
  <si>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</si>
  <si>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</si>
  <si>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</si>
  <si>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</si>
  <si>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</si>
  <si>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</si>
  <si>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</si>
  <si>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</si>
  <si>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</si>
  <si>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</si>
  <si>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</si>
  <si>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</si>
  <si>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</si>
  <si>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</si>
  <si>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</si>
  <si>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</si>
  <si>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</si>
  <si>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</si>
  <si>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</si>
  <si>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</si>
  <si>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</si>
  <si>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</si>
  <si>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</si>
  <si>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</si>
  <si>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</si>
  <si>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</si>
  <si>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</si>
  <si>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</si>
  <si>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</si>
  <si>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</si>
  <si>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</si>
  <si>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</si>
  <si>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</si>
  <si>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</si>
  <si>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</si>
  <si>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</si>
  <si>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</si>
  <si>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</si>
  <si>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</si>
  <si>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</si>
  <si>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</si>
  <si>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</si>
  <si>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</si>
  <si>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</si>
  <si>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</si>
  <si>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</si>
  <si>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</si>
  <si>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</si>
  <si>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</si>
  <si>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</si>
  <si>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</si>
  <si>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</si>
  <si>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</si>
  <si>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</si>
  <si>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</si>
  <si>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</si>
  <si>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</si>
  <si>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</si>
  <si>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</si>
  <si>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</si>
  <si>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</si>
  <si>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</si>
  <si>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</si>
  <si>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</si>
  <si>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</si>
  <si>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</si>
  <si>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</si>
  <si>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</si>
  <si>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</si>
  <si>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</si>
  <si>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</si>
  <si>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</si>
  <si>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</si>
  <si>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</si>
  <si>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</si>
  <si>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</si>
  <si>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</si>
  <si>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</si>
  <si>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</si>
  <si>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</si>
  <si>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</si>
  <si>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</si>
  <si>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</si>
  <si>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</si>
  <si>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</si>
  <si>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</si>
  <si>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</si>
  <si>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</si>
  <si>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</si>
  <si>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</si>
  <si>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</si>
  <si>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</si>
  <si>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</si>
  <si>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</si>
  <si>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</si>
  <si>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</si>
  <si>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</si>
  <si>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</si>
  <si>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</si>
  <si>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</si>
  <si>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</si>
  <si>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</si>
  <si>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</si>
  <si>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</si>
  <si>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</si>
  <si>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</si>
  <si>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</si>
  <si>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</si>
  <si>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</si>
  <si>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</si>
  <si>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</si>
  <si>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</si>
  <si>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</si>
  <si>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</si>
  <si>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</si>
  <si>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</si>
  <si>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</si>
  <si>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</si>
  <si>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</si>
  <si>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</si>
  <si>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</si>
  <si>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</si>
  <si>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</si>
  <si>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</si>
  <si>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</si>
  <si>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</si>
  <si>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</si>
  <si>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</si>
  <si>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</si>
  <si>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</si>
  <si>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</si>
  <si>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</si>
  <si>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</si>
  <si>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</si>
  <si>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</si>
  <si>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</si>
  <si>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</si>
  <si>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</si>
  <si>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</si>
  <si>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</si>
  <si>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</si>
  <si>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</si>
  <si>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</si>
  <si>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</si>
  <si>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</si>
  <si>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</si>
  <si>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</si>
  <si>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</si>
  <si>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</si>
  <si>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</si>
  <si>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</si>
  <si>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</si>
  <si>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</si>
  <si>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</si>
  <si>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</si>
  <si>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</si>
  <si>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</si>
  <si>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</si>
  <si>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</si>
  <si>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</si>
  <si>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</si>
  <si>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</si>
  <si>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</si>
  <si>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</si>
  <si>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</si>
  <si>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</si>
  <si>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</si>
  <si>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</si>
  <si>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</si>
  <si>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</si>
  <si>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</si>
  <si>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</si>
  <si>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</si>
  <si>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</si>
  <si>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</si>
  <si>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</si>
  <si>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</si>
  <si>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</si>
  <si>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</si>
  <si>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</si>
  <si>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</si>
  <si>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</si>
  <si>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</si>
  <si>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</si>
  <si>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</si>
  <si>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</si>
  <si>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</si>
  <si>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</si>
  <si>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</si>
  <si>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</si>
  <si>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</si>
  <si>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</si>
  <si>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</si>
  <si>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</si>
  <si>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</si>
  <si>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</si>
  <si>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</si>
  <si>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</si>
  <si>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</si>
  <si>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</si>
  <si>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</si>
  <si>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</si>
  <si>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</si>
  <si>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</si>
  <si>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</si>
  <si>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</si>
  <si>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</si>
  <si>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</si>
  <si>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</si>
  <si>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</si>
  <si>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</si>
  <si>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</si>
  <si>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</si>
  <si>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</si>
  <si>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</si>
  <si>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</si>
  <si>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</si>
  <si>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</si>
  <si>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</si>
  <si>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</si>
  <si>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</si>
  <si>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</si>
  <si>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</si>
  <si>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</si>
  <si>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</si>
  <si>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</si>
  <si>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</si>
  <si>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</si>
  <si>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</si>
  <si>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</si>
  <si>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</si>
  <si>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</si>
  <si>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</si>
  <si>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</si>
  <si>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</si>
  <si>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</si>
  <si>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</si>
  <si>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</si>
  <si>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</si>
  <si>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</si>
  <si>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</si>
  <si>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</si>
  <si>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</si>
  <si>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</si>
  <si>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</si>
  <si>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</si>
  <si>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</si>
  <si>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</si>
  <si>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</si>
  <si>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</si>
  <si>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</si>
  <si>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</si>
  <si>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</si>
  <si>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</si>
  <si>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</si>
  <si>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</si>
  <si>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</si>
  <si>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</si>
  <si>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</si>
  <si>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</si>
  <si>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</si>
  <si>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</si>
  <si>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</si>
  <si>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</si>
  <si>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</si>
  <si>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</si>
  <si>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</si>
  <si>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</si>
  <si>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</si>
  <si>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</si>
  <si>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</si>
  <si>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</si>
  <si>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</si>
  <si>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</si>
  <si>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</si>
  <si>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</si>
  <si>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</si>
  <si>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</si>
  <si>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</si>
  <si>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</si>
  <si>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</si>
  <si>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</si>
  <si>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</si>
  <si>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</si>
  <si>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</si>
  <si>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</si>
  <si>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</si>
  <si>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</si>
  <si>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</si>
  <si>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</si>
  <si>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</si>
  <si>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</si>
  <si>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</si>
  <si>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</si>
  <si>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</si>
  <si>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</si>
  <si>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</si>
  <si>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</si>
  <si>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</si>
  <si>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</si>
  <si>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</si>
  <si>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</si>
  <si>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</si>
  <si>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</si>
  <si>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</si>
  <si>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</si>
  <si>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</si>
  <si>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</si>
  <si>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</si>
  <si>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</si>
  <si>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</si>
  <si>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</si>
  <si>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</si>
  <si>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</si>
  <si>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</si>
  <si>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</si>
  <si>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</si>
  <si>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</si>
  <si>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</si>
  <si>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</si>
  <si>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</si>
  <si>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</si>
  <si>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</si>
  <si>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</si>
  <si>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</si>
  <si>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</si>
  <si>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</si>
  <si>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</si>
  <si>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</si>
  <si>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</si>
  <si>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</si>
  <si>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</si>
  <si>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</si>
  <si>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</si>
  <si>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</si>
  <si>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</si>
  <si>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</si>
  <si>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</si>
  <si>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</si>
  <si>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</si>
  <si>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</si>
  <si>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</si>
  <si>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</si>
  <si>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</si>
  <si>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</si>
  <si>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</si>
  <si>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</si>
  <si>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</si>
  <si>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</si>
  <si>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</si>
  <si>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</si>
  <si>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</si>
  <si>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</si>
  <si>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</si>
  <si>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</si>
  <si>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</si>
  <si>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</si>
  <si>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</si>
  <si>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</si>
  <si>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</si>
  <si>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</si>
  <si>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</si>
  <si>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</si>
  <si>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</si>
  <si>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</si>
  <si>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</si>
  <si>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</si>
  <si>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</si>
  <si>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</si>
  <si>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</si>
  <si>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</si>
  <si>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</si>
  <si>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</si>
  <si>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</si>
  <si>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</si>
  <si>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</si>
  <si>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</si>
  <si>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</si>
  <si>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</si>
  <si>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</si>
  <si>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</si>
  <si>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</si>
  <si>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</si>
  <si>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</si>
  <si>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</si>
  <si>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</si>
  <si>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</si>
  <si>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</si>
  <si>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</si>
  <si>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</si>
  <si>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</si>
  <si>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</si>
  <si>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</si>
  <si>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</si>
  <si>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</si>
  <si>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</si>
  <si>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</si>
  <si>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</si>
  <si>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</si>
  <si>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</si>
  <si>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</si>
  <si>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</si>
  <si>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</si>
  <si>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</si>
  <si>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</si>
  <si>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</si>
  <si>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</si>
  <si>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</si>
  <si>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</si>
  <si>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</si>
  <si>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</si>
  <si>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</si>
  <si>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</si>
  <si>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</si>
  <si>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</si>
  <si>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</si>
  <si>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</si>
  <si>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</si>
  <si>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</si>
  <si>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</si>
  <si>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</si>
  <si>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</si>
  <si>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</si>
  <si>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</si>
  <si>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</si>
  <si>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</si>
  <si>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</si>
  <si>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</si>
  <si>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</si>
  <si>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</si>
  <si>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</si>
  <si>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</si>
  <si>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</si>
  <si>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</si>
  <si>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</si>
  <si>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</si>
  <si>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</si>
  <si>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</si>
  <si>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</si>
  <si>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</si>
  <si>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</si>
  <si>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</si>
  <si>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</si>
  <si>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</si>
  <si>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</si>
  <si>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</si>
  <si>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</si>
  <si>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</si>
  <si>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</si>
  <si>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</si>
  <si>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</si>
  <si>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</si>
  <si>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</si>
  <si>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</si>
  <si>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</si>
  <si>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</si>
  <si>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</si>
  <si>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</si>
  <si>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</si>
  <si>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</si>
  <si>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</si>
  <si>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</si>
  <si>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</si>
  <si>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</si>
  <si>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</si>
  <si>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</si>
  <si>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</si>
  <si>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</si>
  <si>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</si>
  <si>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</si>
  <si>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</si>
  <si>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</si>
  <si>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</si>
  <si>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</si>
  <si>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</si>
  <si>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</si>
  <si>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</si>
  <si>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</si>
  <si>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</si>
  <si>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</si>
  <si>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</si>
  <si>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</si>
  <si>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</si>
  <si>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</si>
  <si>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</si>
  <si>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</si>
  <si>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</si>
  <si>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</si>
  <si>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</si>
  <si>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</si>
  <si>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</si>
  <si>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</si>
  <si>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</si>
  <si>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</si>
  <si>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</si>
  <si>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</si>
  <si>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</si>
  <si>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</si>
  <si>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</si>
  <si>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</si>
  <si>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</si>
  <si>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</si>
  <si>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</si>
  <si>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</si>
  <si>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</si>
  <si>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</si>
  <si>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</si>
  <si>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</si>
  <si>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</si>
  <si>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</si>
  <si>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</si>
  <si>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</si>
  <si>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</si>
  <si>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</si>
  <si>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</si>
  <si>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</si>
  <si>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</si>
  <si>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</si>
  <si>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</si>
  <si>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</si>
  <si>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</si>
  <si>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</si>
  <si>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</si>
  <si>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</si>
  <si>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</si>
  <si>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</si>
  <si>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</si>
  <si>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</si>
  <si>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</si>
  <si>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</si>
  <si>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</si>
  <si>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</si>
  <si>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</si>
  <si>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</si>
  <si>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</si>
  <si>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</si>
  <si>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</si>
  <si>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</si>
  <si>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</si>
  <si>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</si>
  <si>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</si>
  <si>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</si>
  <si>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</si>
  <si>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</si>
  <si>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</si>
  <si>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</si>
  <si>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</si>
  <si>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</si>
  <si>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</si>
  <si>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</si>
  <si>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</si>
  <si>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</si>
  <si>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</si>
  <si>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</si>
  <si>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</si>
  <si>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</si>
  <si>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</si>
  <si>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</si>
  <si>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</si>
  <si>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</si>
  <si>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</si>
  <si>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</si>
  <si>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</si>
  <si>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</si>
  <si>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</si>
  <si>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</si>
  <si>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</si>
  <si>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</si>
  <si>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</si>
  <si>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</si>
  <si>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</si>
  <si>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</si>
  <si>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</si>
  <si>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</si>
  <si>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</si>
  <si>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</si>
  <si>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</si>
  <si>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</si>
  <si>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</si>
  <si>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</si>
  <si>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</si>
  <si>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</si>
  <si>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</si>
  <si>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</si>
  <si>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</si>
  <si>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</si>
  <si>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</si>
  <si>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</si>
  <si>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</si>
  <si>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</si>
  <si>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</si>
  <si>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</si>
  <si>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</si>
  <si>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</si>
  <si>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</si>
  <si>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</si>
  <si>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</si>
  <si>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</si>
  <si>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</si>
  <si>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</si>
  <si>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</si>
  <si>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</si>
  <si>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</si>
  <si>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</si>
  <si>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</si>
  <si>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</si>
  <si>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</si>
  <si>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</si>
  <si>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</si>
  <si>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</si>
  <si>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</si>
  <si>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</si>
  <si>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</si>
  <si>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</si>
  <si>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</si>
  <si>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</si>
  <si>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</si>
  <si>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</si>
  <si>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</si>
  <si>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</si>
  <si>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</si>
  <si>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</si>
  <si>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</si>
  <si>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</si>
  <si>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</si>
  <si>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</si>
  <si>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</si>
  <si>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</si>
  <si>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</si>
  <si>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</si>
  <si>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</si>
  <si>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</si>
  <si>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</si>
  <si>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</si>
  <si>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</si>
  <si>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</si>
  <si>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</si>
  <si>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</si>
  <si>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</si>
  <si>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</si>
  <si>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</si>
  <si>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</si>
  <si>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</si>
  <si>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</si>
  <si>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</si>
  <si>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</si>
  <si>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</si>
  <si>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</si>
  <si>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</si>
  <si>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</si>
  <si>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</si>
  <si>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</si>
  <si>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</si>
  <si>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</si>
  <si>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</si>
  <si>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</si>
  <si>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</si>
  <si>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</si>
  <si>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</si>
  <si>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</si>
  <si>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</si>
  <si>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</si>
  <si>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</si>
  <si>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</si>
  <si>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</si>
  <si>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</si>
  <si>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</si>
  <si>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</si>
  <si>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</si>
  <si>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</si>
  <si>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</si>
  <si>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</si>
  <si>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</si>
  <si>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</si>
  <si>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</si>
  <si>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</si>
  <si>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</si>
  <si>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</si>
  <si>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</si>
  <si>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</si>
  <si>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</si>
  <si>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</si>
  <si>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</si>
  <si>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</si>
  <si>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</si>
  <si>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</si>
  <si>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</si>
  <si>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</si>
  <si>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</si>
  <si>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</si>
  <si>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</si>
  <si>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</si>
  <si>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</si>
  <si>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</si>
  <si>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</si>
  <si>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</si>
  <si>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</si>
  <si>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</si>
  <si>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</si>
  <si>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</si>
  <si>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</si>
  <si>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</si>
  <si>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</si>
  <si>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</si>
  <si>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</si>
  <si>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</si>
  <si>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</si>
  <si>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</si>
  <si>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</si>
  <si>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</si>
  <si>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</si>
  <si>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</si>
  <si>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</si>
  <si>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</si>
  <si>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</si>
  <si>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</si>
  <si>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</si>
  <si>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</si>
  <si>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</si>
  <si>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</si>
  <si>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</si>
  <si>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</si>
  <si>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</si>
  <si>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</si>
  <si>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</si>
  <si>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</si>
  <si>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</si>
  <si>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</si>
  <si>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</si>
  <si>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</si>
  <si>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</si>
  <si>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</si>
  <si>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</si>
  <si>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</si>
  <si>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</si>
  <si>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</si>
  <si>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</si>
  <si>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</si>
  <si>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</si>
  <si>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</si>
  <si>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</si>
  <si>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</si>
  <si>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</si>
  <si>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</si>
  <si>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</si>
  <si>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</si>
  <si>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</si>
  <si>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</si>
  <si>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</si>
  <si>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</si>
  <si>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</si>
  <si>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</si>
  <si>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</si>
  <si>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</si>
  <si>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</si>
  <si>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</si>
  <si>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</si>
  <si>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</si>
  <si>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</si>
  <si>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</si>
  <si>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</si>
  <si>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</si>
  <si>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</si>
  <si>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</si>
  <si>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</si>
  <si>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</si>
  <si>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</si>
  <si>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</si>
  <si>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</si>
  <si>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</si>
  <si>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</si>
  <si>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</si>
  <si>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</si>
  <si>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</si>
  <si>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</si>
  <si>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</si>
  <si>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</si>
  <si>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</si>
  <si>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</si>
  <si>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</si>
  <si>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</si>
  <si>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</si>
  <si>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</si>
  <si>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</si>
  <si>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</si>
  <si>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</si>
  <si>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</si>
  <si>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</si>
  <si>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</si>
  <si>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</si>
  <si>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</si>
  <si>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</si>
  <si>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</si>
  <si>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</si>
  <si>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</si>
  <si>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</si>
  <si>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</si>
  <si>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</si>
  <si>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</si>
  <si>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</si>
  <si>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</si>
  <si>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</si>
  <si>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</si>
  <si>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</si>
  <si>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</si>
  <si>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</si>
  <si>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</si>
  <si>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</si>
  <si>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</si>
  <si>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</si>
  <si>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</si>
  <si>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</si>
  <si>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</si>
  <si>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</si>
  <si>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</si>
  <si>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</si>
  <si>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</si>
  <si>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</si>
  <si>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</si>
  <si>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</si>
  <si>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</si>
  <si>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</si>
  <si>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</si>
  <si>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</si>
  <si>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</si>
  <si>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</si>
  <si>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</si>
  <si>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</si>
  <si>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</si>
  <si>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</si>
  <si>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</si>
  <si>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</si>
  <si>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</si>
  <si>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</si>
  <si>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</si>
  <si>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</si>
  <si>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</si>
  <si>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</si>
  <si>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</si>
  <si>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</si>
  <si>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</si>
  <si>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</si>
  <si>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</si>
  <si>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</si>
  <si>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</si>
  <si>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</si>
  <si>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</si>
  <si>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</si>
  <si>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</si>
  <si>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</si>
  <si>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</si>
  <si>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</si>
  <si>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</si>
  <si>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</si>
  <si>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</si>
  <si>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</si>
  <si>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</si>
  <si>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</si>
  <si>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</si>
  <si>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</si>
  <si>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</si>
  <si>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</si>
  <si>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</si>
  <si>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</si>
  <si>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</si>
  <si>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</si>
  <si>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</si>
  <si>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</si>
  <si>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</si>
  <si>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</si>
  <si>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</si>
  <si>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</si>
  <si>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</si>
  <si>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</si>
  <si>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</si>
  <si>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</si>
  <si>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</si>
  <si>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</si>
  <si>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</si>
  <si>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</si>
  <si>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</si>
  <si>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</si>
  <si>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</si>
  <si>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</si>
  <si>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</si>
  <si>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</si>
  <si>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</si>
  <si>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</si>
  <si>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</si>
  <si>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</si>
  <si>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</si>
  <si>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</si>
  <si>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</si>
  <si>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</si>
  <si>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</si>
  <si>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</si>
  <si>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</si>
  <si>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</si>
  <si>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</si>
  <si>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</si>
  <si>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</si>
  <si>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</si>
  <si>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</si>
  <si>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</si>
  <si>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</si>
  <si>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</si>
  <si>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</si>
  <si>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</si>
  <si>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</si>
  <si>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</si>
  <si>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</si>
  <si>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</si>
  <si>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</si>
  <si>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</si>
  <si>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</si>
  <si>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</si>
  <si>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</si>
  <si>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</si>
  <si>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</si>
  <si>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</si>
  <si>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</si>
  <si>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</si>
  <si>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</si>
  <si>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</si>
  <si>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</si>
  <si>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</si>
  <si>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</si>
  <si>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</si>
  <si>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</si>
  <si>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</si>
  <si>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</si>
  <si>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</si>
  <si>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</si>
  <si>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</si>
  <si>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</si>
  <si>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</si>
  <si>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</si>
  <si>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</si>
  <si>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</si>
  <si>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</si>
  <si>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</si>
  <si>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</si>
  <si>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</si>
  <si>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</si>
  <si>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</si>
  <si>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</si>
  <si>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</si>
  <si>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</si>
  <si>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</si>
  <si>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</si>
  <si>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</si>
  <si>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</si>
  <si>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</si>
  <si>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</si>
  <si>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</si>
  <si>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</si>
  <si>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</si>
  <si>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</si>
  <si>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</si>
  <si>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</si>
  <si>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</si>
  <si>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</si>
  <si>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</si>
  <si>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</si>
  <si>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</si>
  <si>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</si>
  <si>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</si>
  <si>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</si>
  <si>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</si>
  <si>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</si>
  <si>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</si>
  <si>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</si>
  <si>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</si>
  <si>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</si>
  <si>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</si>
  <si>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</si>
  <si>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</si>
  <si>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</si>
  <si>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</si>
  <si>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</si>
  <si>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</si>
  <si>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</si>
  <si>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</si>
  <si>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</si>
  <si>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</si>
  <si>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</si>
  <si>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</si>
  <si>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</si>
  <si>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</si>
  <si>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</si>
  <si>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</si>
  <si>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</si>
  <si>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</si>
  <si>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</si>
  <si>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</si>
  <si>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</si>
  <si>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</si>
  <si>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</si>
  <si>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</si>
  <si>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</si>
  <si>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</si>
  <si>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</si>
  <si>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</si>
  <si>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</si>
  <si>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</si>
  <si>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</si>
  <si>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</si>
  <si>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</si>
  <si>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</si>
  <si>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</si>
  <si>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</si>
  <si>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</si>
  <si>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</si>
  <si>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</si>
  <si>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</si>
  <si>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</si>
  <si>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</si>
  <si>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</si>
  <si>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</si>
  <si>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</si>
  <si>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</si>
  <si>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</si>
  <si>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</si>
  <si>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</si>
  <si>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</si>
  <si>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</si>
  <si>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</si>
  <si>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</si>
  <si>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</si>
  <si>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</si>
  <si>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</si>
  <si>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</si>
  <si>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</si>
  <si>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</si>
  <si>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</si>
  <si>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</si>
  <si>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</si>
  <si>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</si>
  <si>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</si>
  <si>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</si>
  <si>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</si>
  <si>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</si>
  <si>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</si>
  <si>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</si>
  <si>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</si>
  <si>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</si>
  <si>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</si>
  <si>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</si>
  <si>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</si>
  <si>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</si>
  <si>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</si>
  <si>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</si>
  <si>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</si>
  <si>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</si>
  <si>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</si>
  <si>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</si>
  <si>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</si>
  <si>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</si>
  <si>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</si>
  <si>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</si>
  <si>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</si>
  <si>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</si>
  <si>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</si>
  <si>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</si>
  <si>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</si>
  <si>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</si>
  <si>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</si>
  <si>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</si>
  <si>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</si>
  <si>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</si>
  <si>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</si>
  <si>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</si>
  <si>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</si>
  <si>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</si>
  <si>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</si>
  <si>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</si>
  <si>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</si>
  <si>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</si>
  <si>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</si>
  <si>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</si>
  <si>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</si>
  <si>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</si>
  <si>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</si>
  <si>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</si>
  <si>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</si>
  <si>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</si>
  <si>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</si>
  <si>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</si>
  <si>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</si>
  <si>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</si>
  <si>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</si>
  <si>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</si>
  <si>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</si>
  <si>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</si>
  <si>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</si>
  <si>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</si>
  <si>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</si>
  <si>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</si>
  <si>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</si>
  <si>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</si>
  <si>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</si>
  <si>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</si>
  <si>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</si>
  <si>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</si>
  <si>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</si>
  <si>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</si>
  <si>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</si>
  <si>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</si>
  <si>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</si>
  <si>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</si>
  <si>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</si>
  <si>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</si>
  <si>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</si>
  <si>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</si>
  <si>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</si>
  <si>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</si>
  <si>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</si>
  <si>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</si>
  <si>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</si>
  <si>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</si>
  <si>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</si>
  <si>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</si>
  <si>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</si>
  <si>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</si>
  <si>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</si>
  <si>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</si>
  <si>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</si>
  <si>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</si>
  <si>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</si>
  <si>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</si>
  <si>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</si>
  <si>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</si>
  <si>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</si>
  <si>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</si>
  <si>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</si>
  <si>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</si>
  <si>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</si>
  <si>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</si>
  <si>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</si>
  <si>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</si>
  <si>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</si>
  <si>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</si>
  <si>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</si>
  <si>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</si>
  <si>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</si>
  <si>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</si>
  <si>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</si>
  <si>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</si>
  <si>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</si>
  <si>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</si>
  <si>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</si>
  <si>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</si>
  <si>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</si>
  <si>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</si>
  <si>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</si>
  <si>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</si>
  <si>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</si>
  <si>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</si>
  <si>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</si>
  <si>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</si>
  <si>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</si>
  <si>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</si>
  <si>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</si>
  <si>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</si>
  <si>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</si>
  <si>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</si>
  <si>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</si>
  <si>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</si>
  <si>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</si>
  <si>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</si>
  <si>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</si>
  <si>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</si>
  <si>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</si>
  <si>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</si>
  <si>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</si>
  <si>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</si>
  <si>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</si>
  <si>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</si>
  <si>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</si>
  <si>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</si>
  <si>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</si>
  <si>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</si>
  <si>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</si>
  <si>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</si>
  <si>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</si>
  <si>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</si>
  <si>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</si>
  <si>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</si>
  <si>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</si>
  <si>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</si>
  <si>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</si>
  <si>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</si>
  <si>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</si>
  <si>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</si>
  <si>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</si>
  <si>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</si>
  <si>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</si>
  <si>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</si>
  <si>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</si>
  <si>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</si>
  <si>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</si>
  <si>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</si>
  <si>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</si>
  <si>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</si>
  <si>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</si>
  <si>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</si>
  <si>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</si>
  <si>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</si>
  <si>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</si>
  <si>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</si>
  <si>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</si>
  <si>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</si>
  <si>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</si>
  <si>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</si>
  <si>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</si>
  <si>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</si>
  <si>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</si>
  <si>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</si>
  <si>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</si>
  <si>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</si>
  <si>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</si>
  <si>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</si>
  <si>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</si>
  <si>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</si>
  <si>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</si>
  <si>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</si>
  <si>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</si>
  <si>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</si>
  <si>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</si>
  <si>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</si>
  <si>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</si>
  <si>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</si>
  <si>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</si>
  <si>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</si>
  <si>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</si>
  <si>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</si>
  <si>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</si>
  <si>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</si>
  <si>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</si>
  <si>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</si>
  <si>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</si>
  <si>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</si>
  <si>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</si>
  <si>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</si>
  <si>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</si>
  <si>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</si>
  <si>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</si>
  <si>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</si>
  <si>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</si>
  <si>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</si>
  <si>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</si>
  <si>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</si>
  <si>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</si>
  <si>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</si>
  <si>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</si>
  <si>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</si>
  <si>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</si>
  <si>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</si>
  <si>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</si>
  <si>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</si>
  <si>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</si>
  <si>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</si>
  <si>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</si>
  <si>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</si>
  <si>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</si>
  <si>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</si>
  <si>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</si>
  <si>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</si>
  <si>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</si>
  <si>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</si>
  <si>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</si>
  <si>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</si>
  <si>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</si>
  <si>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</si>
  <si>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</si>
  <si>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</si>
  <si>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</si>
  <si>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</si>
  <si>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</si>
  <si>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</si>
  <si>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</si>
  <si>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</si>
  <si>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</si>
  <si>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</si>
  <si>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</si>
  <si>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</si>
  <si>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</si>
  <si>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</si>
  <si>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</si>
  <si>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</si>
  <si>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</si>
  <si>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</si>
  <si>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</si>
  <si>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</si>
  <si>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</si>
  <si>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</si>
  <si>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</si>
  <si>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</si>
  <si>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</si>
  <si>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</si>
  <si>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</si>
  <si>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</si>
  <si>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</si>
  <si>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</si>
  <si>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</si>
  <si>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</si>
  <si>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</si>
  <si>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</si>
  <si>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</si>
  <si>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</si>
  <si>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</si>
  <si>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</si>
  <si>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</si>
  <si>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</si>
  <si>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</si>
  <si>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</si>
  <si>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</si>
  <si>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</si>
  <si>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</si>
  <si>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</si>
  <si>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</si>
  <si>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</si>
  <si>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</si>
  <si>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</si>
  <si>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</si>
  <si>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</si>
  <si>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</si>
  <si>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</si>
  <si>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</si>
  <si>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</si>
  <si>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</si>
  <si>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</si>
  <si>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</si>
  <si>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</si>
  <si>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</si>
  <si>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</si>
  <si>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</si>
  <si>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</si>
  <si>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</si>
  <si>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</si>
  <si>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</si>
  <si>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</si>
  <si>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</si>
  <si>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</si>
  <si>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</si>
  <si>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</si>
  <si>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</si>
  <si>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</si>
  <si>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</si>
  <si>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</si>
  <si>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</si>
  <si>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</si>
  <si>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</si>
  <si>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</si>
  <si>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</si>
  <si>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</si>
  <si>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</si>
  <si>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</si>
  <si>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</si>
  <si>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</si>
  <si>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</si>
  <si>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</si>
  <si>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</si>
  <si>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</si>
  <si>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</si>
  <si>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</si>
  <si>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</si>
  <si>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</si>
  <si>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</si>
  <si>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</si>
  <si>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</si>
  <si>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</si>
  <si>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</si>
  <si>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</si>
  <si>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</si>
  <si>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</si>
  <si>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</si>
  <si>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</si>
  <si>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</si>
  <si>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</si>
  <si>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</si>
  <si>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</si>
  <si>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</si>
  <si>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</si>
  <si>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</si>
  <si>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</si>
  <si>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</si>
  <si>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</si>
  <si>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</si>
  <si>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</si>
  <si>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</si>
  <si>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</si>
  <si>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</si>
  <si>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</si>
  <si>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</si>
  <si>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</si>
  <si>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</si>
  <si>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</si>
  <si>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</si>
  <si>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</si>
  <si>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</si>
  <si>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</si>
  <si>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</si>
  <si>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</si>
  <si>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</si>
  <si>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</si>
  <si>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</si>
  <si>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</si>
  <si>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</si>
  <si>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</si>
  <si>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</si>
  <si>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</si>
  <si>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</si>
  <si>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</si>
  <si>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</si>
  <si>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</si>
  <si>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</si>
  <si>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</si>
  <si>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</si>
  <si>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</si>
  <si>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</si>
  <si>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</si>
  <si>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</si>
  <si>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</si>
  <si>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</si>
  <si>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</si>
  <si>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</si>
  <si>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</si>
  <si>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</si>
  <si>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</si>
  <si>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</si>
  <si>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</si>
  <si>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</si>
  <si>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</si>
  <si>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</si>
  <si>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</si>
  <si>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</si>
  <si>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</si>
  <si>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</si>
  <si>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</si>
  <si>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</si>
  <si>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</si>
  <si>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</si>
  <si>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</si>
  <si>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</si>
  <si>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</si>
  <si>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</si>
  <si>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</si>
  <si>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</si>
  <si>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</si>
  <si>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</si>
  <si>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</si>
  <si>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</si>
  <si>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</si>
  <si>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</si>
  <si>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</si>
  <si>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</si>
  <si>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</si>
  <si>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</si>
  <si>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</si>
  <si>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</si>
  <si>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</si>
  <si>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</si>
  <si>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</si>
  <si>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</si>
  <si>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</si>
  <si>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</si>
  <si>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</si>
  <si>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</si>
  <si>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</si>
  <si>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</si>
  <si>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</si>
  <si>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</si>
  <si>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</si>
  <si>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</si>
  <si>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</si>
  <si>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</si>
  <si>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</si>
  <si>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</si>
  <si>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</si>
  <si>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</si>
  <si>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</si>
  <si>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</si>
  <si>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</si>
  <si>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</si>
  <si>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</si>
  <si>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</si>
  <si>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</si>
  <si>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</si>
  <si>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</si>
  <si>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</si>
  <si>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</si>
  <si>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</si>
  <si>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</si>
  <si>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</si>
  <si>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</si>
  <si>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</si>
  <si>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</si>
  <si>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</si>
  <si>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</si>
  <si>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</si>
  <si>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</si>
  <si>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</si>
  <si>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</si>
  <si>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</si>
  <si>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</si>
  <si>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</si>
  <si>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</si>
  <si>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</si>
  <si>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</si>
  <si>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</si>
  <si>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</si>
  <si>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</si>
  <si>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</si>
  <si>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</si>
  <si>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</si>
  <si>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</si>
  <si>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</si>
  <si>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</si>
  <si>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</si>
  <si>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</si>
  <si>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</si>
  <si>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</si>
  <si>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</si>
  <si>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</si>
  <si>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</si>
  <si>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</si>
  <si>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</si>
  <si>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</si>
  <si>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</si>
  <si>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</si>
  <si>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</si>
  <si>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</si>
  <si>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</si>
  <si>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</si>
  <si>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</si>
  <si>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</si>
  <si>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</si>
  <si>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</si>
  <si>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</si>
  <si>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</si>
  <si>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</si>
  <si>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</si>
  <si>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</si>
  <si>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</si>
  <si>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</si>
  <si>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</si>
  <si>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</si>
  <si>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</si>
  <si>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</si>
  <si>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</si>
  <si>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</si>
  <si>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</si>
  <si>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</si>
  <si>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</si>
  <si>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</si>
  <si>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</si>
  <si>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</si>
  <si>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</si>
  <si>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</si>
  <si>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</si>
  <si>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</si>
  <si>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</si>
  <si>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</si>
  <si>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</si>
  <si>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</si>
  <si>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</si>
  <si>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</si>
  <si>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</si>
  <si>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</si>
  <si>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</si>
  <si>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</si>
  <si>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</si>
  <si>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</si>
  <si>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</si>
  <si>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</si>
  <si>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</si>
  <si>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</si>
  <si>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</si>
  <si>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</si>
  <si>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</si>
  <si>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</si>
  <si>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</si>
  <si>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</si>
  <si>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</si>
  <si>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</si>
  <si>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</si>
  <si>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</si>
  <si>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</si>
  <si>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</si>
  <si>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</si>
  <si>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</si>
  <si>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</si>
  <si>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</si>
  <si>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</si>
  <si>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</si>
  <si>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</si>
  <si>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</si>
  <si>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</si>
  <si>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</si>
  <si>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</si>
  <si>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</si>
  <si>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</si>
  <si>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</si>
  <si>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</si>
  <si>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</si>
  <si>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</si>
  <si>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</si>
  <si>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</si>
  <si>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</si>
  <si>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</si>
  <si>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</si>
  <si>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</si>
  <si>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</si>
  <si>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</si>
  <si>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</si>
  <si>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</si>
  <si>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</si>
  <si>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</si>
  <si>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</si>
  <si>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</si>
  <si>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</si>
  <si>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</si>
  <si>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</si>
  <si>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</si>
  <si>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</si>
  <si>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</si>
  <si>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</si>
  <si>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</si>
  <si>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</si>
  <si>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</si>
  <si>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</si>
  <si>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</si>
  <si>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</si>
  <si>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</si>
  <si>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</si>
  <si>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</si>
  <si>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</si>
  <si>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</si>
  <si>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</si>
  <si>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</si>
  <si>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</si>
  <si>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</si>
  <si>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</si>
  <si>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</si>
  <si>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</si>
  <si>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</si>
  <si>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</si>
  <si>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</si>
  <si>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</si>
  <si>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</si>
  <si>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</si>
  <si>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</si>
  <si>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</si>
  <si>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</si>
  <si>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</si>
  <si>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</si>
  <si>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</si>
  <si>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</si>
  <si>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</si>
  <si>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</si>
  <si>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</si>
  <si>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</si>
  <si>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</si>
  <si>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</si>
  <si>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</si>
  <si>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</si>
  <si>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</si>
  <si>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</si>
  <si>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</si>
  <si>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</si>
  <si>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</si>
  <si>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</si>
  <si>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</si>
  <si>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</si>
  <si>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</si>
  <si>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</si>
  <si>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</si>
  <si>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</si>
  <si>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</si>
  <si>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</si>
  <si>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</si>
  <si>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</si>
  <si>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</si>
  <si>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</si>
  <si>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</si>
  <si>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</si>
  <si>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</si>
  <si>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</si>
  <si>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</si>
  <si>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</si>
  <si>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</si>
  <si>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</si>
  <si>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</si>
  <si>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</si>
  <si>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</si>
  <si>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</si>
  <si>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</si>
  <si>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</si>
  <si>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</si>
  <si>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</si>
  <si>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</si>
  <si>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</si>
  <si>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</si>
  <si>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</si>
  <si>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</si>
  <si>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</si>
  <si>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</si>
  <si>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</si>
  <si>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</si>
  <si>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</si>
  <si>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</si>
  <si>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</si>
  <si>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</si>
  <si>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</si>
  <si>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</si>
  <si>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</si>
  <si>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</si>
  <si>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</si>
  <si>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</si>
  <si>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</si>
  <si>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</si>
  <si>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</si>
  <si>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</si>
  <si>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</si>
  <si>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</si>
  <si>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</si>
  <si>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</si>
  <si>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</si>
  <si>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</si>
  <si>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</si>
  <si>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</si>
  <si>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</si>
  <si>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</si>
  <si>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</si>
  <si>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</si>
  <si>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</si>
  <si>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</si>
  <si>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</si>
  <si>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</si>
  <si>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</si>
  <si>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</si>
  <si>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</si>
  <si>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</si>
  <si>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</si>
  <si>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</si>
  <si>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</si>
  <si>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</si>
  <si>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</si>
  <si>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</si>
  <si>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</si>
  <si>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</si>
  <si>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</si>
  <si>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</si>
  <si>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</si>
  <si>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</si>
  <si>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</si>
  <si>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</si>
  <si>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</si>
  <si>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</si>
  <si>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</si>
  <si>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</si>
  <si>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</si>
  <si>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</si>
  <si>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</si>
  <si>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</si>
  <si>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</si>
  <si>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</si>
  <si>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</si>
  <si>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</si>
  <si>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</si>
  <si>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</si>
  <si>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</si>
  <si>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</si>
  <si>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</si>
  <si>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</si>
  <si>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</si>
  <si>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</si>
  <si>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</si>
  <si>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</si>
  <si>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</si>
  <si>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</si>
  <si>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</si>
  <si>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</si>
  <si>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</si>
  <si>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</si>
  <si>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</si>
  <si>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</si>
  <si>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</si>
  <si>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</si>
  <si>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</si>
  <si>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</si>
  <si>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</si>
  <si>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</si>
  <si>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</si>
  <si>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</si>
  <si>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</si>
  <si>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</si>
  <si>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</si>
  <si>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</si>
  <si>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</si>
  <si>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</si>
  <si>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</si>
  <si>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</si>
  <si>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</si>
  <si>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</si>
  <si>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</si>
  <si>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</si>
  <si>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</si>
  <si>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</si>
  <si>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</si>
  <si>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</si>
  <si>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</si>
  <si>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</si>
  <si>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</si>
  <si>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</si>
  <si>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</si>
  <si>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</si>
  <si>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</si>
  <si>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</si>
  <si>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</si>
  <si>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</si>
  <si>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</si>
  <si>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</si>
  <si>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</si>
  <si>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</si>
  <si>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</si>
  <si>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</si>
  <si>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</si>
  <si>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</si>
  <si>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</si>
  <si>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</si>
  <si>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</si>
  <si>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</si>
  <si>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</si>
  <si>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</si>
  <si>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</si>
  <si>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</si>
  <si>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</si>
  <si>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</si>
  <si>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</si>
  <si>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</si>
  <si>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</si>
  <si>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</si>
  <si>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</si>
  <si>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</si>
  <si>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</si>
  <si>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</si>
  <si>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</si>
  <si>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</si>
  <si>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</si>
  <si>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</si>
  <si>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</si>
  <si>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</si>
  <si>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</si>
  <si>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</si>
  <si>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</si>
  <si>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</si>
  <si>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</si>
  <si>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</si>
  <si>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</si>
  <si>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</si>
  <si>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</si>
  <si>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</si>
  <si>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</si>
  <si>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</si>
  <si>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</si>
  <si>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</si>
  <si>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</si>
  <si>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</si>
  <si>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</si>
  <si>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</si>
  <si>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</si>
  <si>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</si>
  <si>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</si>
  <si>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</si>
  <si>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</si>
  <si>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</si>
  <si>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</si>
  <si>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</si>
  <si>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</si>
  <si>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</si>
  <si>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</si>
  <si>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</si>
  <si>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</si>
  <si>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</si>
  <si>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</si>
  <si>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</si>
  <si>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</si>
  <si>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</si>
  <si>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</si>
  <si>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</si>
  <si>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</si>
  <si>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</si>
  <si>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</si>
  <si>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</si>
  <si>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</si>
  <si>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</si>
  <si>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</si>
  <si>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</si>
  <si>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</si>
  <si>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</si>
  <si>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</si>
  <si>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</si>
  <si>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</si>
  <si>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</si>
  <si>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</si>
  <si>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</si>
  <si>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</si>
  <si>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</si>
  <si>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</si>
  <si>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</si>
  <si>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</si>
  <si>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</si>
  <si>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</si>
  <si>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</si>
  <si>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</si>
  <si>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</si>
  <si>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</si>
  <si>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</si>
  <si>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</si>
  <si>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</si>
  <si>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</si>
  <si>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</si>
  <si>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</si>
  <si>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</si>
  <si>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</si>
  <si>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</si>
  <si>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</si>
  <si>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</si>
  <si>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</si>
  <si>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</si>
  <si>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</si>
  <si>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</si>
  <si>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</si>
  <si>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</si>
  <si>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</si>
  <si>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</si>
  <si>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</si>
  <si>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</si>
  <si>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</si>
  <si>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</si>
  <si>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</si>
  <si>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</si>
  <si>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</si>
  <si>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</si>
  <si>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</si>
  <si>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</si>
  <si>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</si>
  <si>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</si>
  <si>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</si>
  <si>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</si>
  <si>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</si>
  <si>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</si>
  <si>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</si>
  <si>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</si>
  <si>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</si>
  <si>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</si>
  <si>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</si>
  <si>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</si>
  <si>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</si>
  <si>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</si>
  <si>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</si>
  <si>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</si>
  <si>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</si>
  <si>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</si>
  <si>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</si>
  <si>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</si>
  <si>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</si>
  <si>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</si>
  <si>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</si>
  <si>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</si>
  <si>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</si>
  <si>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</si>
  <si>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</si>
  <si>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</si>
  <si>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</si>
  <si>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</si>
  <si>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</si>
  <si>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</si>
  <si>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</si>
  <si>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</si>
  <si>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</si>
  <si>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</si>
  <si>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</si>
  <si>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</si>
  <si>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</si>
  <si>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</si>
  <si>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</si>
  <si>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</si>
  <si>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</si>
  <si>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</si>
  <si>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</si>
  <si>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</si>
  <si>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</si>
  <si>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</si>
  <si>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</si>
  <si>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</si>
  <si>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</si>
  <si>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</si>
  <si>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</si>
  <si>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</si>
  <si>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</si>
  <si>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</si>
  <si>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</si>
  <si>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</si>
  <si>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</si>
  <si>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</si>
  <si>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</si>
  <si>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</si>
  <si>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</si>
  <si>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</si>
  <si>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</si>
  <si>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</si>
  <si>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</si>
  <si>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</si>
  <si>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</si>
  <si>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</si>
  <si>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</si>
  <si>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</si>
  <si>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</si>
  <si>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</si>
  <si>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</si>
  <si>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</si>
  <si>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</si>
  <si>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</si>
  <si>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</si>
  <si>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</si>
  <si>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</si>
  <si>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</si>
  <si>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</si>
  <si>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</si>
  <si>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</si>
  <si>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</si>
  <si>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</si>
  <si>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</si>
  <si>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</si>
  <si>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</si>
  <si>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</si>
  <si>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</si>
  <si>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</si>
  <si>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</si>
  <si>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</si>
  <si>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</si>
  <si>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</si>
  <si>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</si>
  <si>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</si>
  <si>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</si>
  <si>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</si>
  <si>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</si>
  <si>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</si>
  <si>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</si>
  <si>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</si>
  <si>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</si>
  <si>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</si>
  <si>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</si>
  <si>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</si>
  <si>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</si>
  <si>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</si>
  <si>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</si>
  <si>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</si>
  <si>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</si>
  <si>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</si>
  <si>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</si>
  <si>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</si>
  <si>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</si>
  <si>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</si>
  <si>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</si>
  <si>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</si>
  <si>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</si>
  <si>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</si>
  <si>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</si>
  <si>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</si>
  <si>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</si>
  <si>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</si>
  <si>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</si>
  <si>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</si>
  <si>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</si>
  <si>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</si>
  <si>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</si>
  <si>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</si>
  <si>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</si>
  <si>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</si>
  <si>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</si>
  <si>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</si>
  <si>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</si>
  <si>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</si>
  <si>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</si>
  <si>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</si>
  <si>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</si>
  <si>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</si>
  <si>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</si>
  <si>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</si>
  <si>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</si>
  <si>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</si>
  <si>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</si>
  <si>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</si>
  <si>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</si>
  <si>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</si>
  <si>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</si>
  <si>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</si>
  <si>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</si>
  <si>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</si>
  <si>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</si>
  <si>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</si>
  <si>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</si>
  <si>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</si>
  <si>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</si>
  <si>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</si>
  <si>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</si>
  <si>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</si>
  <si>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</si>
  <si>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</si>
  <si>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</si>
  <si>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</si>
  <si>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</si>
  <si>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</si>
  <si>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</si>
  <si>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</si>
  <si>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</si>
  <si>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</si>
  <si>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</si>
  <si>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</si>
  <si>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</si>
  <si>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</si>
  <si>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</si>
  <si>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</si>
  <si>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</si>
  <si>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</si>
  <si>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</si>
  <si>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</si>
  <si>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</si>
  <si>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</si>
  <si>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</si>
  <si>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</si>
  <si>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</si>
  <si>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</si>
  <si>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</si>
  <si>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</si>
  <si>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</si>
  <si>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</si>
  <si>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</si>
  <si>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</si>
  <si>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</si>
  <si>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</si>
  <si>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</si>
  <si>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</si>
  <si>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</si>
  <si>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</si>
  <si>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</si>
  <si>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</si>
  <si>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</si>
  <si>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</si>
  <si>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</si>
  <si>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</si>
  <si>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</si>
  <si>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</si>
  <si>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</si>
  <si>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</si>
  <si>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</si>
  <si>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</si>
  <si>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</si>
  <si>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</si>
  <si>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</si>
  <si>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</si>
  <si>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</si>
  <si>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</si>
  <si>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</si>
  <si>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</si>
  <si>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</si>
  <si>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</si>
  <si>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</si>
  <si>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</si>
  <si>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</si>
  <si>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</si>
  <si>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</si>
  <si>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</si>
  <si>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</si>
  <si>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</si>
  <si>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</si>
  <si>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</si>
  <si>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</si>
  <si>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</si>
  <si>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</si>
  <si>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</si>
  <si>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</si>
  <si>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</si>
  <si>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</si>
  <si>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</si>
  <si>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</si>
  <si>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</si>
  <si>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</si>
  <si>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</si>
  <si>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</si>
  <si>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</si>
  <si>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</si>
  <si>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</si>
  <si>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</si>
  <si>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</si>
  <si>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</si>
  <si>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</si>
  <si>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</si>
  <si>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</si>
  <si>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</si>
  <si>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</si>
  <si>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</si>
  <si>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</si>
  <si>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</si>
  <si>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</si>
  <si>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</si>
  <si>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</si>
  <si>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</si>
  <si>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</si>
  <si>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</si>
  <si>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</si>
  <si>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</si>
  <si>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</si>
  <si>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</si>
  <si>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</si>
  <si>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</si>
  <si>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</si>
  <si>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</si>
  <si>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</si>
  <si>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</si>
  <si>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</si>
  <si>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</si>
  <si>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</si>
  <si>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</si>
  <si>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</si>
  <si>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</si>
  <si>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</si>
  <si>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</si>
  <si>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</si>
  <si>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</si>
  <si>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</si>
  <si>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</si>
  <si>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</si>
  <si>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</si>
  <si>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</si>
  <si>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</si>
  <si>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</si>
  <si>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</si>
  <si>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</si>
  <si>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</si>
  <si>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</si>
  <si>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</si>
  <si>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</si>
  <si>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</si>
  <si>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</si>
  <si>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</si>
  <si>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</si>
  <si>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</si>
  <si>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</si>
  <si>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</si>
  <si>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</si>
  <si>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</si>
  <si>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</si>
  <si>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</si>
  <si>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</si>
  <si>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</si>
  <si>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</si>
  <si>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</si>
  <si>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</si>
  <si>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</si>
  <si>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</si>
  <si>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</si>
  <si>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</si>
  <si>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</si>
  <si>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</si>
  <si>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</si>
  <si>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</si>
  <si>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</si>
  <si>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</si>
  <si>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</si>
  <si>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</si>
  <si>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</si>
  <si>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</si>
  <si>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</si>
  <si>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</si>
  <si>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</si>
  <si>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</si>
  <si>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</si>
  <si>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</si>
  <si>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</si>
  <si>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</si>
  <si>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</si>
  <si>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</si>
  <si>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</si>
  <si>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</si>
  <si>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</si>
  <si>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</si>
  <si>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</si>
  <si>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</si>
  <si>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</si>
  <si>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</si>
  <si>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</si>
  <si>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</si>
  <si>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</si>
  <si>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</si>
  <si>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</si>
  <si>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</si>
  <si>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</si>
  <si>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</si>
  <si>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</si>
  <si>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</si>
  <si>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</si>
  <si>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</si>
  <si>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</si>
  <si>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</si>
  <si>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</si>
  <si>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</si>
  <si>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</si>
  <si>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</si>
  <si>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</si>
  <si>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</si>
  <si>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</si>
  <si>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</si>
  <si>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</si>
  <si>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</si>
  <si>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</si>
  <si>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</si>
  <si>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</si>
  <si>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</si>
  <si>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</si>
  <si>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</si>
  <si>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</si>
  <si>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</si>
  <si>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</si>
  <si>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</si>
  <si>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</si>
  <si>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</si>
  <si>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</si>
  <si>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</si>
  <si>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</si>
  <si>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</si>
  <si>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</si>
  <si>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</si>
  <si>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</si>
  <si>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</si>
  <si>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</si>
  <si>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</si>
  <si>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</si>
  <si>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</si>
  <si>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</si>
  <si>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</si>
  <si>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</si>
  <si>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</si>
  <si>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</si>
  <si>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</si>
  <si>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</si>
  <si>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</si>
  <si>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</si>
  <si>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</si>
  <si>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</si>
  <si>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</si>
  <si>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</si>
  <si>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</si>
  <si>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</si>
  <si>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</si>
  <si>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</si>
  <si>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</si>
  <si>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</si>
  <si>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</si>
  <si>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</si>
  <si>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</si>
  <si>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</si>
  <si>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</si>
  <si>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</si>
  <si>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</si>
  <si>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</si>
  <si>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</si>
  <si>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</si>
  <si>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</si>
  <si>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</si>
  <si>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</si>
  <si>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</si>
  <si>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</si>
  <si>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</si>
  <si>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</si>
  <si>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</si>
  <si>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</si>
  <si>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</si>
  <si>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</si>
  <si>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</si>
  <si>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</si>
  <si>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</si>
  <si>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</si>
  <si>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</si>
  <si>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</si>
  <si>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</si>
  <si>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</si>
  <si>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</si>
  <si>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</si>
  <si>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</si>
  <si>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</si>
  <si>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</si>
  <si>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</si>
  <si>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</si>
  <si>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</si>
  <si>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</si>
  <si>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</si>
  <si>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</si>
  <si>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</si>
  <si>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</si>
  <si>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</si>
  <si>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</si>
  <si>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</si>
  <si>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</si>
  <si>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</si>
  <si>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</si>
  <si>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</si>
  <si>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</si>
  <si>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</si>
  <si>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</si>
  <si>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</si>
  <si>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</si>
  <si>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</si>
  <si>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</si>
  <si>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</si>
  <si>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</si>
  <si>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</si>
  <si>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</si>
  <si>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</si>
  <si>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</si>
  <si>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</si>
  <si>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</si>
  <si>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</si>
  <si>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</si>
  <si>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</si>
  <si>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</si>
  <si>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</si>
  <si>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</si>
  <si>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</si>
  <si>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</si>
  <si>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</si>
  <si>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</si>
  <si>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</si>
  <si>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</si>
  <si>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</si>
  <si>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</si>
  <si>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</si>
  <si>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</si>
  <si>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</si>
  <si>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</si>
  <si>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</si>
  <si>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</si>
  <si>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</si>
  <si>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</si>
  <si>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</si>
  <si>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</si>
  <si>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</si>
  <si>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</si>
  <si>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</si>
  <si>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</si>
  <si>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</si>
  <si>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</si>
  <si>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</si>
  <si>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</si>
  <si>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</si>
  <si>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</si>
  <si>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</si>
  <si>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</si>
  <si>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</si>
  <si>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</si>
  <si>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</si>
  <si>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</si>
  <si>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</si>
  <si>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</si>
  <si>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</si>
  <si>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</si>
  <si>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</si>
  <si>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</si>
  <si>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</si>
  <si>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</si>
  <si>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</si>
  <si>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</si>
  <si>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</si>
  <si>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</si>
  <si>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</si>
  <si>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</si>
  <si>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</si>
  <si>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</si>
  <si>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</si>
  <si>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</si>
  <si>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</si>
  <si>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</si>
  <si>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</si>
  <si>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</si>
  <si>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</si>
  <si>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</si>
  <si>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</si>
  <si>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</si>
  <si>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</si>
  <si>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</si>
  <si>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</si>
  <si>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</si>
  <si>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</si>
  <si>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</si>
  <si>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</si>
  <si>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</si>
  <si>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</si>
  <si>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</si>
  <si>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</si>
  <si>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</si>
  <si>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</si>
  <si>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</si>
  <si>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</si>
  <si>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</si>
  <si>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</si>
  <si>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</si>
  <si>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</si>
  <si>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</si>
  <si>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</si>
  <si>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</si>
  <si>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</si>
  <si>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</si>
  <si>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</si>
  <si>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</si>
  <si>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</si>
  <si>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</si>
  <si>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</si>
  <si>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</si>
  <si>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</si>
  <si>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</si>
  <si>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</si>
  <si>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</si>
  <si>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</si>
  <si>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</si>
  <si>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</si>
  <si>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</si>
  <si>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</si>
  <si>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</si>
  <si>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</si>
  <si>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</si>
  <si>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</si>
  <si>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</si>
  <si>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</si>
  <si>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</si>
  <si>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</si>
  <si>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</si>
  <si>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</si>
  <si>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</si>
  <si>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</si>
  <si>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</si>
  <si>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</si>
  <si>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</si>
  <si>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</si>
  <si>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</si>
  <si>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</si>
  <si>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</si>
  <si>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</si>
  <si>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</si>
  <si>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</si>
  <si>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</si>
  <si>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</si>
  <si>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</si>
  <si>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</si>
  <si>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</si>
  <si>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</si>
  <si>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</si>
  <si>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</si>
  <si>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</si>
  <si>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</si>
  <si>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</si>
  <si>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</si>
  <si>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</si>
  <si>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</si>
  <si>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</si>
  <si>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</si>
  <si>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</si>
  <si>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</si>
  <si>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</si>
  <si>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</si>
  <si>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</si>
  <si>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</si>
  <si>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</si>
  <si>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</si>
  <si>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</si>
  <si>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</si>
  <si>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</si>
  <si>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</si>
  <si>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</si>
  <si>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</si>
  <si>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</si>
  <si>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</si>
  <si>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</si>
  <si>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</si>
  <si>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</si>
  <si>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</si>
  <si>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</si>
  <si>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</si>
  <si>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</si>
  <si>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</si>
  <si>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</si>
  <si>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</si>
  <si>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</si>
  <si>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</si>
  <si>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</si>
  <si>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</si>
  <si>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</si>
  <si>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</si>
  <si>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</si>
  <si>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</si>
  <si>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</si>
  <si>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</si>
  <si>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</si>
  <si>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</si>
  <si>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</si>
  <si>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</si>
  <si>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</si>
  <si>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</si>
  <si>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</si>
  <si>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</si>
  <si>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</si>
  <si>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</si>
  <si>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</si>
  <si>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</si>
  <si>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</si>
  <si>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</si>
  <si>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</si>
  <si>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</si>
  <si>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</si>
  <si>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</si>
  <si>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</si>
  <si>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</si>
  <si>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</si>
  <si>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</si>
  <si>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</si>
  <si>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</si>
  <si>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</si>
  <si>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</si>
  <si>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</si>
  <si>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</si>
  <si>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</si>
  <si>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</si>
  <si>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</si>
  <si>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</si>
  <si>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</si>
  <si>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</si>
  <si>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</si>
  <si>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</si>
  <si>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</si>
  <si>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</si>
  <si>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</si>
  <si>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</si>
  <si>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</si>
  <si>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</si>
  <si>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</si>
  <si>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</si>
  <si>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</si>
  <si>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</si>
  <si>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</si>
  <si>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</si>
  <si>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</si>
  <si>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</si>
  <si>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</si>
  <si>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</si>
  <si>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</si>
  <si>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</si>
  <si>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</si>
  <si>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</si>
  <si>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</si>
  <si>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</si>
  <si>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</si>
  <si>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</si>
  <si>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</si>
  <si>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</si>
  <si>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</si>
  <si>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</si>
  <si>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</si>
  <si>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</si>
  <si>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</si>
  <si>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</si>
  <si>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</si>
  <si>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</si>
  <si>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</si>
  <si>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</si>
  <si>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</si>
  <si>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</si>
  <si>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</si>
  <si>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</si>
  <si>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</si>
  <si>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</si>
  <si>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</si>
  <si>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</si>
  <si>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</si>
  <si>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</si>
  <si>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</si>
  <si>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</si>
  <si>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</si>
  <si>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</si>
  <si>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</si>
  <si>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</si>
  <si>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</si>
  <si>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</si>
  <si>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</si>
  <si>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</si>
  <si>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</si>
  <si>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</si>
  <si>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</si>
  <si>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</si>
  <si>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</si>
  <si>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</si>
  <si>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</si>
  <si>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</si>
  <si>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</si>
  <si>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</si>
  <si>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</si>
  <si>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</si>
  <si>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</si>
  <si>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</si>
  <si>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</si>
  <si>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</si>
  <si>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</si>
  <si>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</si>
  <si>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</si>
  <si>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</si>
  <si>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</si>
  <si>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</si>
  <si>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</si>
  <si>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</si>
  <si>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</si>
  <si>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</si>
  <si>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</si>
  <si>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</si>
  <si>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</si>
  <si>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</si>
  <si>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</si>
  <si>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</si>
  <si>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</si>
  <si>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</si>
  <si>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</si>
  <si>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</si>
  <si>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</si>
  <si>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</si>
  <si>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</si>
  <si>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</si>
  <si>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</si>
  <si>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</si>
  <si>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</si>
  <si>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</si>
  <si>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</si>
  <si>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</si>
  <si>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</si>
  <si>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</si>
  <si>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</si>
  <si>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</si>
  <si>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</si>
  <si>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</si>
  <si>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</si>
  <si>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</si>
  <si>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</si>
  <si>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</si>
  <si>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</si>
  <si>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</si>
  <si>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</si>
  <si>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</si>
  <si>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</si>
  <si>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</si>
  <si>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</si>
  <si>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</si>
  <si>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</si>
  <si>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</si>
  <si>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</si>
  <si>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</si>
  <si>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</si>
  <si>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</si>
  <si>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</si>
  <si>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</si>
  <si>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</si>
  <si>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</si>
  <si>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</si>
  <si>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</si>
  <si>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</si>
  <si>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</si>
  <si>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</si>
  <si>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</si>
  <si>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</si>
  <si>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</si>
  <si>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</si>
  <si>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</si>
  <si>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</si>
  <si>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</si>
  <si>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</si>
  <si>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</si>
  <si>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</si>
  <si>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</si>
  <si>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</si>
  <si>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</si>
  <si>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</si>
  <si>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</si>
  <si>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</si>
  <si>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</si>
  <si>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</si>
  <si>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</si>
  <si>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</si>
  <si>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</si>
  <si>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</si>
  <si>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</si>
  <si>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</si>
  <si>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</si>
  <si>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</si>
  <si>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</si>
  <si>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</si>
  <si>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</si>
  <si>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</si>
  <si>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</si>
  <si>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</si>
  <si>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</si>
  <si>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</si>
  <si>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</si>
  <si>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</si>
  <si>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</si>
  <si>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</si>
  <si>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</si>
  <si>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</si>
  <si>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</si>
  <si>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</si>
  <si>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</si>
  <si>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</si>
  <si>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</si>
  <si>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</si>
  <si>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</si>
  <si>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</si>
  <si>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</si>
  <si>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</si>
  <si>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</si>
  <si>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</si>
  <si>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</si>
  <si>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</si>
  <si>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</si>
  <si>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</si>
  <si>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</si>
  <si>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</si>
  <si>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</si>
  <si>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</si>
  <si>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</si>
  <si>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</si>
  <si>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</si>
  <si>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</si>
  <si>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</si>
  <si>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</si>
  <si>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</si>
  <si>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</si>
  <si>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</si>
  <si>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</si>
  <si>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</si>
  <si>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</si>
  <si>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</si>
  <si>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</si>
  <si>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</si>
  <si>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</si>
  <si>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</si>
  <si>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</si>
  <si>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</si>
  <si>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</si>
  <si>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</si>
  <si>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</si>
  <si>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</si>
  <si>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</si>
  <si>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</si>
  <si>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</si>
  <si>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</si>
  <si>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</si>
  <si>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</si>
  <si>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</si>
  <si>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</si>
  <si>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</si>
  <si>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</si>
  <si>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</si>
  <si>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</si>
  <si>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</si>
  <si>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</si>
  <si>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</si>
  <si>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</si>
  <si>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</si>
  <si>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</si>
  <si>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</si>
  <si>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</si>
  <si>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</si>
  <si>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</si>
  <si>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</si>
  <si>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</si>
  <si>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</si>
  <si>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</si>
  <si>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</si>
  <si>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</si>
  <si>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</si>
  <si>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</si>
  <si>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</si>
  <si>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</si>
  <si>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</si>
  <si>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</si>
  <si>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</si>
  <si>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</si>
  <si>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</si>
  <si>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</si>
  <si>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</si>
  <si>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</si>
  <si>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</si>
  <si>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</si>
  <si>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</si>
  <si>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</si>
  <si>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</si>
  <si>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</si>
  <si>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</si>
  <si>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</si>
  <si>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</si>
  <si>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</si>
  <si>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</si>
  <si>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</si>
  <si>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</si>
  <si>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</si>
  <si>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</si>
  <si>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</si>
  <si>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</si>
  <si>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</si>
  <si>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</si>
  <si>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</si>
  <si>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</si>
  <si>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</si>
  <si>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</si>
  <si>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</si>
  <si>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</si>
  <si>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</si>
  <si>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</si>
  <si>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</si>
  <si>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</si>
  <si>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</si>
  <si>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</si>
  <si>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</si>
  <si>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</si>
  <si>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</si>
  <si>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</si>
  <si>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</si>
  <si>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</si>
  <si>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</si>
  <si>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</si>
  <si>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</si>
  <si>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</si>
  <si>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</si>
  <si>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</si>
  <si>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</si>
  <si>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</si>
  <si>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</si>
  <si>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</si>
  <si>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</si>
  <si>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</si>
  <si>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</si>
  <si>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</si>
  <si>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</si>
  <si>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</si>
  <si>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</si>
  <si>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</si>
  <si>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</si>
  <si>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</si>
  <si>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</si>
  <si>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</si>
  <si>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</si>
  <si>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</si>
  <si>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</si>
  <si>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</si>
  <si>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</si>
  <si>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</si>
  <si>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</si>
  <si>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</si>
  <si>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</si>
  <si>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</si>
  <si>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</si>
  <si>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</si>
  <si>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</si>
  <si>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</si>
  <si>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</si>
  <si>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</si>
  <si>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</si>
  <si>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</si>
  <si>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</si>
  <si>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</si>
  <si>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</si>
  <si>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</si>
  <si>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</si>
  <si>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</si>
  <si>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</si>
  <si>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</si>
  <si>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</si>
  <si>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</si>
  <si>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</si>
  <si>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</si>
  <si>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</si>
  <si>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</si>
  <si>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</si>
  <si>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</si>
  <si>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</si>
  <si>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</si>
  <si>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</si>
  <si>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</si>
  <si>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</si>
  <si>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</si>
  <si>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</si>
  <si>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</si>
  <si>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</si>
  <si>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</si>
  <si>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</si>
  <si>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</si>
  <si>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</si>
  <si>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</si>
  <si>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</si>
  <si>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</si>
  <si>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</si>
  <si>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</si>
  <si>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</si>
  <si>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</si>
  <si>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</si>
  <si>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</si>
  <si>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</si>
  <si>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</si>
  <si>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</si>
  <si>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</si>
  <si>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</si>
  <si>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</si>
  <si>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</si>
  <si>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</si>
  <si>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</si>
  <si>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</si>
  <si>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</si>
  <si>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</si>
  <si>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</si>
  <si>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</si>
  <si>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</si>
  <si>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</si>
  <si>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</si>
  <si>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</si>
  <si>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</si>
  <si>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</si>
  <si>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</si>
  <si>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</si>
  <si>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</si>
  <si>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</si>
  <si>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</si>
  <si>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</si>
  <si>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</si>
  <si>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</si>
  <si>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</si>
  <si>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</si>
  <si>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</si>
  <si>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</si>
  <si>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</si>
  <si>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</si>
  <si>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</si>
  <si>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</si>
  <si>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</si>
  <si>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</si>
  <si>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</si>
  <si>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</si>
  <si>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</si>
  <si>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</si>
  <si>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</si>
  <si>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</si>
  <si>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</si>
  <si>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</si>
  <si>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</si>
  <si>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</si>
  <si>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</si>
  <si>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</si>
  <si>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</si>
  <si>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</si>
  <si>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</si>
  <si>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</si>
  <si>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</si>
  <si>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</si>
  <si>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</si>
  <si>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</si>
  <si>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</si>
  <si>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</si>
  <si>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</si>
  <si>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</si>
  <si>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</si>
  <si>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</si>
  <si>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</si>
  <si>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</si>
  <si>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</si>
  <si>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</si>
  <si>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</si>
  <si>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</si>
  <si>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</si>
  <si>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</si>
  <si>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</si>
  <si>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</si>
  <si>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</si>
  <si>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</si>
  <si>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</si>
  <si>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</si>
  <si>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</si>
  <si>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</si>
  <si>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</si>
  <si>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</si>
  <si>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</si>
  <si>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</si>
  <si>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</si>
  <si>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</si>
  <si>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</si>
  <si>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</si>
  <si>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</si>
  <si>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</si>
  <si>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</si>
  <si>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</si>
  <si>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</si>
  <si>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</si>
  <si>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</si>
  <si>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</si>
  <si>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</si>
  <si>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</si>
  <si>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</si>
  <si>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</si>
  <si>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</si>
  <si>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</si>
  <si>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</si>
  <si>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</si>
  <si>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</si>
  <si>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</si>
  <si>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</si>
  <si>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</si>
  <si>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</si>
  <si>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</si>
  <si>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</si>
  <si>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</si>
  <si>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</si>
  <si>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</si>
  <si>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</si>
  <si>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</si>
  <si>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</si>
  <si>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</si>
  <si>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</si>
  <si>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</si>
  <si>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</si>
  <si>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</si>
  <si>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</si>
  <si>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</si>
  <si>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</si>
  <si>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</si>
  <si>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</si>
  <si>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</si>
  <si>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</si>
  <si>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</si>
  <si>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</si>
  <si>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</si>
  <si>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</si>
  <si>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</si>
  <si>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</si>
  <si>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</si>
  <si>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</si>
  <si>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</si>
  <si>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</si>
  <si>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</si>
  <si>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</si>
  <si>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</si>
  <si>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</si>
  <si>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</si>
  <si>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</si>
  <si>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</si>
  <si>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</si>
  <si>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</si>
  <si>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</si>
  <si>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</si>
  <si>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</si>
  <si>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</si>
  <si>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</si>
  <si>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</si>
  <si>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</si>
  <si>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</si>
  <si>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</si>
  <si>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</si>
  <si>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</si>
  <si>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</si>
  <si>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</si>
  <si>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</si>
  <si>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</si>
  <si>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</si>
  <si>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</si>
  <si>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</si>
  <si>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</si>
  <si>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</si>
  <si>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</si>
  <si>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</si>
  <si>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</si>
  <si>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</si>
  <si>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</si>
  <si>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</si>
  <si>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</si>
  <si>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</si>
  <si>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</si>
  <si>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</si>
  <si>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</si>
  <si>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</si>
  <si>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</si>
  <si>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</si>
  <si>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</si>
  <si>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</si>
  <si>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</si>
  <si>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</si>
  <si>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</si>
  <si>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</si>
  <si>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</si>
  <si>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</si>
  <si>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</si>
  <si>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</si>
  <si>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</si>
  <si>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</si>
  <si>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</si>
  <si>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</si>
  <si>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</si>
  <si>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</si>
  <si>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</si>
  <si>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</si>
  <si>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</si>
  <si>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</si>
  <si>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</si>
  <si>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</si>
  <si>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</si>
  <si>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</si>
  <si>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</si>
  <si>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</si>
  <si>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</si>
  <si>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</si>
  <si>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</si>
  <si>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</si>
  <si>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</si>
  <si>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</si>
  <si>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</si>
  <si>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</si>
  <si>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</si>
  <si>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</si>
  <si>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</si>
  <si>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</si>
  <si>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</si>
  <si>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</si>
  <si>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</si>
  <si>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</si>
  <si>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</si>
  <si>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</si>
  <si>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</si>
  <si>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</si>
  <si>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</si>
  <si>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</si>
  <si>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</si>
  <si>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</si>
  <si>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</si>
  <si>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</si>
  <si>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</si>
  <si>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</si>
  <si>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</si>
  <si>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</si>
  <si>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</si>
  <si>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</si>
  <si>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</si>
  <si>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</si>
  <si>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</si>
  <si>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</si>
  <si>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</si>
  <si>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</si>
  <si>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</si>
  <si>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</si>
  <si>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</si>
  <si>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</si>
  <si>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</si>
  <si>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</si>
  <si>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</si>
  <si>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</si>
  <si>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</si>
  <si>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</si>
  <si>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</si>
  <si>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</si>
  <si>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</si>
  <si>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</si>
  <si>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</si>
  <si>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</si>
  <si>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</si>
  <si>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</si>
  <si>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</si>
  <si>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</si>
  <si>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</si>
  <si>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</si>
  <si>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</si>
  <si>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</si>
  <si>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</si>
  <si>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</si>
  <si>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</si>
  <si>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</si>
  <si>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</si>
  <si>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</si>
  <si>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</si>
  <si>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</si>
  <si>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</si>
  <si>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</si>
  <si>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</si>
  <si>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</si>
  <si>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</si>
  <si>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</si>
  <si>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</si>
  <si>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</si>
  <si>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</si>
  <si>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</si>
  <si>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</si>
  <si>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</si>
  <si>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</si>
  <si>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</si>
  <si>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</si>
  <si>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</si>
  <si>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</si>
  <si>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</si>
  <si>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</si>
  <si>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</si>
  <si>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</si>
  <si>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</si>
  <si>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</si>
  <si>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</si>
  <si>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</si>
  <si>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</si>
  <si>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</si>
  <si>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</si>
  <si>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</si>
  <si>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</si>
  <si>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</si>
  <si>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</si>
  <si>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</si>
  <si>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</si>
  <si>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</si>
  <si>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</si>
  <si>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</si>
  <si>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</si>
  <si>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</si>
  <si>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</si>
  <si>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</si>
  <si>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</si>
  <si>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</si>
  <si>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</si>
  <si>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</si>
  <si>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</si>
  <si>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</si>
  <si>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</si>
  <si>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</si>
  <si>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</si>
  <si>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</si>
  <si>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</si>
  <si>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</si>
  <si>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</si>
  <si>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</si>
  <si>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</si>
  <si>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</si>
  <si>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</si>
  <si>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</si>
  <si>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</si>
  <si>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</si>
  <si>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</si>
  <si>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</si>
  <si>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</si>
  <si>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</si>
  <si>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</si>
  <si>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</si>
  <si>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</si>
  <si>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</si>
  <si>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</si>
  <si>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</si>
  <si>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</si>
  <si>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</si>
  <si>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</si>
  <si>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</si>
  <si>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</si>
  <si>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</si>
  <si>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</si>
  <si>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</si>
  <si>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</si>
  <si>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</si>
  <si>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</si>
  <si>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</si>
  <si>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</si>
  <si>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</si>
  <si>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</si>
  <si>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</si>
  <si>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</si>
  <si>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</si>
  <si>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</si>
  <si>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</si>
  <si>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</si>
  <si>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</si>
  <si>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</si>
  <si>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</si>
  <si>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</si>
  <si>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</si>
  <si>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</si>
  <si>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</si>
  <si>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</si>
  <si>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</si>
  <si>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</si>
  <si>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</si>
  <si>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</si>
  <si>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</si>
  <si>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</si>
  <si>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</si>
  <si>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</si>
  <si>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</si>
  <si>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</si>
  <si>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</si>
  <si>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</si>
  <si>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</si>
  <si>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</si>
  <si>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</si>
  <si>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</si>
  <si>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</si>
  <si>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</si>
  <si>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</si>
  <si>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</si>
  <si>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</si>
  <si>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</si>
  <si>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</si>
  <si>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</si>
  <si>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</si>
  <si>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</si>
  <si>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</si>
  <si>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</si>
  <si>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</si>
  <si>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</si>
  <si>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</si>
  <si>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</si>
  <si>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</si>
  <si>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</si>
  <si>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</si>
  <si>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</si>
  <si>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</si>
  <si>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</si>
  <si>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</si>
  <si>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</si>
  <si>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</si>
  <si>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</si>
  <si>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</si>
  <si>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</si>
  <si>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</si>
  <si>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</si>
  <si>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</si>
  <si>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</si>
  <si>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</si>
  <si>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</si>
  <si>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</si>
  <si>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</si>
  <si>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</si>
  <si>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</si>
  <si>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</si>
  <si>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</si>
  <si>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</si>
  <si>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</si>
  <si>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</si>
  <si>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</si>
  <si>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</si>
  <si>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</si>
  <si>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</si>
  <si>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</si>
  <si>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</si>
  <si>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</si>
  <si>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</si>
  <si>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</si>
  <si>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</si>
  <si>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</si>
  <si>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</si>
  <si>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</si>
  <si>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</si>
  <si>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</si>
  <si>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</si>
  <si>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</si>
  <si>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</si>
  <si>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</si>
  <si>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</si>
  <si>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</si>
  <si>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</si>
  <si>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</si>
  <si>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</si>
  <si>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</si>
  <si>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</si>
  <si>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</si>
  <si>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</si>
  <si>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</si>
  <si>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</si>
  <si>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</si>
  <si>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</si>
  <si>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</si>
  <si>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</si>
  <si>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</si>
  <si>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</si>
  <si>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</si>
  <si>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</si>
  <si>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</si>
  <si>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</si>
  <si>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</si>
  <si>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</si>
  <si>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</si>
  <si>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</si>
  <si>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</si>
  <si>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</si>
  <si>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</si>
  <si>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</si>
  <si>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</si>
  <si>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</si>
  <si>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</si>
  <si>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</si>
  <si>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</si>
  <si>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</si>
  <si>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</si>
  <si>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</si>
  <si>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</si>
  <si>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</si>
  <si>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</si>
  <si>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</si>
  <si>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</si>
  <si>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</si>
  <si>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</si>
  <si>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</si>
  <si>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</si>
  <si>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</si>
  <si>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</si>
  <si>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</si>
  <si>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</si>
  <si>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</si>
  <si>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</si>
  <si>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</si>
  <si>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</si>
  <si>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</si>
  <si>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</si>
  <si>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</si>
  <si>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</si>
  <si>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</si>
  <si>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</si>
  <si>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</si>
  <si>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</si>
  <si>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</si>
  <si>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</si>
  <si>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</si>
  <si>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</si>
  <si>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</si>
  <si>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</si>
  <si>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</si>
  <si>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</si>
  <si>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</si>
  <si>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</si>
  <si>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</si>
  <si>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</si>
  <si>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</si>
  <si>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</si>
  <si>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</si>
  <si>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</si>
  <si>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</si>
  <si>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</si>
  <si>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</si>
  <si>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</si>
  <si>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</si>
  <si>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</si>
  <si>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</si>
  <si>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</si>
  <si>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</si>
  <si>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</si>
  <si>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</si>
  <si>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</si>
  <si>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</si>
  <si>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</si>
  <si>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</si>
  <si>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</si>
  <si>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</si>
  <si>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</si>
  <si>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</si>
  <si>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</si>
  <si>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</si>
  <si>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</si>
  <si>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</si>
  <si>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</si>
  <si>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</si>
  <si>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</si>
  <si>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</si>
  <si>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</si>
  <si>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</si>
  <si>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</si>
  <si>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</si>
  <si>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</si>
  <si>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</si>
  <si>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</si>
  <si>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</si>
  <si>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</si>
  <si>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</si>
  <si>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</si>
  <si>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</si>
  <si>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</si>
  <si>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</si>
  <si>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</si>
  <si>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</si>
  <si>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</si>
  <si>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</si>
  <si>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</si>
  <si>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</si>
  <si>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</si>
  <si>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</si>
  <si>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</si>
  <si>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</si>
  <si>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</si>
  <si>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</si>
  <si>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</si>
  <si>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</si>
  <si>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</si>
  <si>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</si>
  <si>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</si>
  <si>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</si>
  <si>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</si>
  <si>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</si>
  <si>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</si>
  <si>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</si>
  <si>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</si>
  <si>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</si>
  <si>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</si>
  <si>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</si>
  <si>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</si>
  <si>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</si>
  <si>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</si>
  <si>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</si>
  <si>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</si>
  <si>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</si>
  <si>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</si>
  <si>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</si>
  <si>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</si>
  <si>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</si>
  <si>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</si>
  <si>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</si>
  <si>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</si>
  <si>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</si>
  <si>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</si>
  <si>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</si>
  <si>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</si>
  <si>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</si>
  <si>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</si>
  <si>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</si>
  <si>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</si>
  <si>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</si>
  <si>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</si>
  <si>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</si>
  <si>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</si>
  <si>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</si>
  <si>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</si>
  <si>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</si>
  <si>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</si>
  <si>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</si>
  <si>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</si>
  <si>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</si>
  <si>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</si>
  <si>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</si>
  <si>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</si>
  <si>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</si>
  <si>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</si>
  <si>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</si>
  <si>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</si>
  <si>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</si>
  <si>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</si>
  <si>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</si>
  <si>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</si>
  <si>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</si>
  <si>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</si>
  <si>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</si>
  <si>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</si>
  <si>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</si>
  <si>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</si>
  <si>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</si>
  <si>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</si>
  <si>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</si>
  <si>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</si>
  <si>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</si>
  <si>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</si>
  <si>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</si>
  <si>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</si>
  <si>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</si>
  <si>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</si>
  <si>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</si>
  <si>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</si>
  <si>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</si>
  <si>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</si>
  <si>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</si>
  <si>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</si>
  <si>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</si>
  <si>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</si>
  <si>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</si>
  <si>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</si>
  <si>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</si>
  <si>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</si>
  <si>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</si>
  <si>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</si>
  <si>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</si>
  <si>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</si>
  <si>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</si>
  <si>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</si>
  <si>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</si>
  <si>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</si>
  <si>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</si>
  <si>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</si>
  <si>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</si>
  <si>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</si>
  <si>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</si>
  <si>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</si>
  <si>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</si>
  <si>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</si>
  <si>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</si>
  <si>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</si>
  <si>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</si>
  <si>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</si>
  <si>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</si>
  <si>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</si>
  <si>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</si>
  <si>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</si>
  <si>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</si>
  <si>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</si>
  <si>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</si>
  <si>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</si>
  <si>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</si>
  <si>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</si>
  <si>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</si>
  <si>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</si>
  <si>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</si>
  <si>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</si>
  <si>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</si>
  <si>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</si>
  <si>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</si>
  <si>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</si>
  <si>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</si>
  <si>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</si>
  <si>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</si>
  <si>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</si>
  <si>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</si>
  <si>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</si>
  <si>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</si>
  <si>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</si>
  <si>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</si>
  <si>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</si>
  <si>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</si>
  <si>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</si>
  <si>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</si>
  <si>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</si>
  <si>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</si>
  <si>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</si>
  <si>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</si>
  <si>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</si>
  <si>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</si>
  <si>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</si>
  <si>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</si>
  <si>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</si>
  <si>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</si>
  <si>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</si>
  <si>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</si>
  <si>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</si>
  <si>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</si>
  <si>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</si>
  <si>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</si>
  <si>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</si>
  <si>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</si>
  <si>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</si>
  <si>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</si>
  <si>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</si>
  <si>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</si>
  <si>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</si>
  <si>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</si>
  <si>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</si>
  <si>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</si>
  <si>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</si>
  <si>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</si>
  <si>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</si>
  <si>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</si>
  <si>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</si>
  <si>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</si>
  <si>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</si>
  <si>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</si>
  <si>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</si>
  <si>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</si>
  <si>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</si>
  <si>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</si>
  <si>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</si>
  <si>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</si>
  <si>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</si>
  <si>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</si>
  <si>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</si>
  <si>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</si>
  <si>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</si>
  <si>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</si>
  <si>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</si>
  <si>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</si>
  <si>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</si>
  <si>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</si>
  <si>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</si>
  <si>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</si>
  <si>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</si>
  <si>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</si>
  <si>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</si>
  <si>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</si>
  <si>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</si>
  <si>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</si>
  <si>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</si>
  <si>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</si>
  <si>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</si>
  <si>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</si>
  <si>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</si>
  <si>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</si>
  <si>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</si>
  <si>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</si>
  <si>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</si>
  <si>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</si>
  <si>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</si>
  <si>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</si>
  <si>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</si>
  <si>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</si>
  <si>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</si>
  <si>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</si>
  <si>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</si>
  <si>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</si>
  <si>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</si>
  <si>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</si>
  <si>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</si>
  <si>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</si>
  <si>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</si>
  <si>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</si>
  <si>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</si>
  <si>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</si>
  <si>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</si>
  <si>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</si>
  <si>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</si>
  <si>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</si>
  <si>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</si>
  <si>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</si>
  <si>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</si>
  <si>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</si>
  <si>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</si>
  <si>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</si>
  <si>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</si>
  <si>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</si>
  <si>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</si>
  <si>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</si>
  <si>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</si>
  <si>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</si>
  <si>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</si>
  <si>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</si>
  <si>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</si>
  <si>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</si>
  <si>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</si>
  <si>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</si>
  <si>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</si>
  <si>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</si>
  <si>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</si>
  <si>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</si>
  <si>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</si>
  <si>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</si>
  <si>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</si>
  <si>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</si>
  <si>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</si>
  <si>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</si>
  <si>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</si>
  <si>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</si>
  <si>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</si>
  <si>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</si>
  <si>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</si>
  <si>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</si>
  <si>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</si>
  <si>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</si>
  <si>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</si>
  <si>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</si>
  <si>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</si>
  <si>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</si>
  <si>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</si>
  <si>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</si>
  <si>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</si>
  <si>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</si>
  <si>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</si>
  <si>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</si>
  <si>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</si>
  <si>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</si>
  <si>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</si>
  <si>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</si>
  <si>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</si>
  <si>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</si>
  <si>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</si>
  <si>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</si>
  <si>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</si>
  <si>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</si>
  <si>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</si>
  <si>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</si>
  <si>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</si>
  <si>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</si>
  <si>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</si>
  <si>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</si>
  <si>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</si>
  <si>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</si>
  <si>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</si>
  <si>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</si>
  <si>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</si>
  <si>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</si>
  <si>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</si>
  <si>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</si>
  <si>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</si>
  <si>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</si>
  <si>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</si>
  <si>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</si>
  <si>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</si>
  <si>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</si>
  <si>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</si>
  <si>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</si>
  <si>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</si>
  <si>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</si>
  <si>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</si>
  <si>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</si>
  <si>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</si>
  <si>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</si>
  <si>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</si>
  <si>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</si>
  <si>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</si>
  <si>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</si>
  <si>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</si>
  <si>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</si>
  <si>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</si>
  <si>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</si>
  <si>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</si>
  <si>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</si>
  <si>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</si>
  <si>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</si>
  <si>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</si>
  <si>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</si>
  <si>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</si>
  <si>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</si>
  <si>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</si>
  <si>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</si>
  <si>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</si>
  <si>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</si>
  <si>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</si>
  <si>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</si>
  <si>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</si>
  <si>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</si>
  <si>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</si>
  <si>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</si>
  <si>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</si>
  <si>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</si>
  <si>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</si>
  <si>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</si>
  <si>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</si>
  <si>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</si>
  <si>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</si>
  <si>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</si>
  <si>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</si>
  <si>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</si>
  <si>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</si>
  <si>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</si>
  <si>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</si>
  <si>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</si>
  <si>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</si>
  <si>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</si>
  <si>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</si>
  <si>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</si>
  <si>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</si>
  <si>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</si>
  <si>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</si>
  <si>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</si>
  <si>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</si>
  <si>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</si>
  <si>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</si>
  <si>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</si>
  <si>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</si>
  <si>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</si>
  <si>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</si>
  <si>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</si>
  <si>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</si>
  <si>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</si>
  <si>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</si>
  <si>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</si>
  <si>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</si>
  <si>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</si>
  <si>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</si>
  <si>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</si>
  <si>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</si>
  <si>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</si>
  <si>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</si>
  <si>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</si>
  <si>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</si>
  <si>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</si>
  <si>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</si>
  <si>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</si>
  <si>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</si>
  <si>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</si>
  <si>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</si>
  <si>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</si>
  <si>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</si>
  <si>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</si>
  <si>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</si>
  <si>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</si>
  <si>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</si>
  <si>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</si>
  <si>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</si>
  <si>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</si>
  <si>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</si>
  <si>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</si>
  <si>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</si>
  <si>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</si>
  <si>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</si>
  <si>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</si>
  <si>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</si>
  <si>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</si>
  <si>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</si>
  <si>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</si>
  <si>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</si>
  <si>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</si>
  <si>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</si>
  <si>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</si>
  <si>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</si>
  <si>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</si>
  <si>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</si>
  <si>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</si>
  <si>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</si>
  <si>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</si>
  <si>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</si>
  <si>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</si>
  <si>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</si>
  <si>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</si>
  <si>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</si>
  <si>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</si>
  <si>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</si>
  <si>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</si>
  <si>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</si>
  <si>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</si>
  <si>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</si>
  <si>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</si>
  <si>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</si>
  <si>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</si>
  <si>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</si>
  <si>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</si>
  <si>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</si>
  <si>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</si>
  <si>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</si>
  <si>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</si>
  <si>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</si>
  <si>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</si>
  <si>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</si>
  <si>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</si>
  <si>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</si>
  <si>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</si>
  <si>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</si>
  <si>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</si>
  <si>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</si>
  <si>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</si>
  <si>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</si>
  <si>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</si>
  <si>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</si>
  <si>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</si>
  <si>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</si>
  <si>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</si>
  <si>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</si>
  <si>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</si>
  <si>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</si>
  <si>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</si>
  <si>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</si>
  <si>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</si>
  <si>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</si>
  <si>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</si>
  <si>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</si>
  <si>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</si>
  <si>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</si>
  <si>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</si>
  <si>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</si>
  <si>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</si>
  <si>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</si>
  <si>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</si>
  <si>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</si>
  <si>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</si>
  <si>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</si>
  <si>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</si>
  <si>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</si>
  <si>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</si>
  <si>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</si>
  <si>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</si>
  <si>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</si>
  <si>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</si>
  <si>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</si>
  <si>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</si>
  <si>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</si>
  <si>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</si>
  <si>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</si>
  <si>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</si>
  <si>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</si>
  <si>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</si>
  <si>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</si>
  <si>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</si>
  <si>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</si>
  <si>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</si>
  <si>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</si>
  <si>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</si>
  <si>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</si>
  <si>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</si>
  <si>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</si>
  <si>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</si>
  <si>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</si>
  <si>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</si>
  <si>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</si>
  <si>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</si>
  <si>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</si>
  <si>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</si>
  <si>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</si>
  <si>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</si>
  <si>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</si>
  <si>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</si>
  <si>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</si>
  <si>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</si>
  <si>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</si>
  <si>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</si>
  <si>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</si>
  <si>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</si>
  <si>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</si>
  <si>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</si>
  <si>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</si>
  <si>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</si>
  <si>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</si>
  <si>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</si>
  <si>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</si>
  <si>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</si>
  <si>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</si>
  <si>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</si>
  <si>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</si>
  <si>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</si>
  <si>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</si>
  <si>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</si>
  <si>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</si>
  <si>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</si>
  <si>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</si>
  <si>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</si>
  <si>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</si>
  <si>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</si>
  <si>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</si>
  <si>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</si>
  <si>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</si>
  <si>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</si>
  <si>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</si>
  <si>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</si>
  <si>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</si>
  <si>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</si>
  <si>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</si>
  <si>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</si>
  <si>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</si>
  <si>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</si>
  <si>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</si>
  <si>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</si>
  <si>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</si>
  <si>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</si>
  <si>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</si>
  <si>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</si>
  <si>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</si>
  <si>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</si>
  <si>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</si>
  <si>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</si>
  <si>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</si>
  <si>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</si>
  <si>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</si>
  <si>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</si>
  <si>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</si>
  <si>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</si>
  <si>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</si>
  <si>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</si>
  <si>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</si>
  <si>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</si>
  <si>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</si>
  <si>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</si>
  <si>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</si>
  <si>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</si>
  <si>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</si>
  <si>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</si>
  <si>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</si>
  <si>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</si>
  <si>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</si>
  <si>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</si>
  <si>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</si>
  <si>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</si>
  <si>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</si>
  <si>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</si>
  <si>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</si>
  <si>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</si>
  <si>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</si>
  <si>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</si>
  <si>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</si>
  <si>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</si>
  <si>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</si>
  <si>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</si>
  <si>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</si>
  <si>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</si>
  <si>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</si>
  <si>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</si>
  <si>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</si>
  <si>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</si>
  <si>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</si>
  <si>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</si>
  <si>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</si>
  <si>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</si>
  <si>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</si>
  <si>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</si>
  <si>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</si>
  <si>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</si>
  <si>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</si>
  <si>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</si>
  <si>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</si>
  <si>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</si>
  <si>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</si>
  <si>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</si>
  <si>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</si>
  <si>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</si>
  <si>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</si>
  <si>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</si>
  <si>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</si>
  <si>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</si>
  <si>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</si>
  <si>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</si>
  <si>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</si>
  <si>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</si>
  <si>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</si>
  <si>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</si>
  <si>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</si>
  <si>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</si>
  <si>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</si>
  <si>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</si>
  <si>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</si>
  <si>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</si>
  <si>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</si>
  <si>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</si>
  <si>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</si>
  <si>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</si>
  <si>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</si>
  <si>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</si>
  <si>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</si>
  <si>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</si>
  <si>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</si>
  <si>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</si>
  <si>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</si>
  <si>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</si>
  <si>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</si>
  <si>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</si>
  <si>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</si>
  <si>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</si>
  <si>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</si>
  <si>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</si>
  <si>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</si>
  <si>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</si>
  <si>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</si>
  <si>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</si>
  <si>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</si>
  <si>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</si>
  <si>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</si>
  <si>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</si>
  <si>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</si>
  <si>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</si>
  <si>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</si>
  <si>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</si>
  <si>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</si>
  <si>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</si>
  <si>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</si>
  <si>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</si>
  <si>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</si>
  <si>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</si>
  <si>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</si>
  <si>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</si>
  <si>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</si>
  <si>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</si>
  <si>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</si>
  <si>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</si>
  <si>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</si>
  <si>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</si>
  <si>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</si>
  <si>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</si>
  <si>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</si>
  <si>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</si>
  <si>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</si>
  <si>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</si>
  <si>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</si>
  <si>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</si>
  <si>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</si>
  <si>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</si>
  <si>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</si>
  <si>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</si>
  <si>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</si>
  <si>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</si>
  <si>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</si>
  <si>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</si>
  <si>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</si>
  <si>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</si>
  <si>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</si>
  <si>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</si>
  <si>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</si>
  <si>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</si>
  <si>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</si>
  <si>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</si>
  <si>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</si>
  <si>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</si>
  <si>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</si>
  <si>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</si>
  <si>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</si>
  <si>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</si>
  <si>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</si>
  <si>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</si>
  <si>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</si>
  <si>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</si>
  <si>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</si>
  <si>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</si>
  <si>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</si>
  <si>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</si>
  <si>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</si>
  <si>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</si>
  <si>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</si>
  <si>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</si>
  <si>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</si>
  <si>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</si>
  <si>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</si>
  <si>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</si>
  <si>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</si>
  <si>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</si>
  <si>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</si>
  <si>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</si>
  <si>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</si>
  <si>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</si>
  <si>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</si>
  <si>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</si>
  <si>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</si>
  <si>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</si>
  <si>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</si>
  <si>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</si>
  <si>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</si>
  <si>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</si>
  <si>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</si>
  <si>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</si>
  <si>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</si>
  <si>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</si>
  <si>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</si>
  <si>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</si>
  <si>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</si>
  <si>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</si>
  <si>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</si>
  <si>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</si>
  <si>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</si>
  <si>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</si>
  <si>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</si>
  <si>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</si>
  <si>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</si>
  <si>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</si>
  <si>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</si>
  <si>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</si>
  <si>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</si>
  <si>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</si>
  <si>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</si>
  <si>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</si>
  <si>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</si>
  <si>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</si>
  <si>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</si>
  <si>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</si>
  <si>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</si>
  <si>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</si>
  <si>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</si>
  <si>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</si>
  <si>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</si>
  <si>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</si>
  <si>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</si>
  <si>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</si>
  <si>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</si>
  <si>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</si>
  <si>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</si>
  <si>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</si>
  <si>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</si>
  <si>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</si>
  <si>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</si>
  <si>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</si>
  <si>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</si>
  <si>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</si>
  <si>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</si>
  <si>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</si>
  <si>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</si>
  <si>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</si>
  <si>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</si>
  <si>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</si>
  <si>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</si>
  <si>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</si>
  <si>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</si>
  <si>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</si>
  <si>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</si>
  <si>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</si>
  <si>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</si>
  <si>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</si>
  <si>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</si>
  <si>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</si>
  <si>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</si>
  <si>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</si>
  <si>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</si>
  <si>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</si>
  <si>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</si>
  <si>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</si>
  <si>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</si>
  <si>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</si>
  <si>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</si>
  <si>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</si>
  <si>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</si>
  <si>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</si>
  <si>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</si>
  <si>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</si>
  <si>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</si>
  <si>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</si>
  <si>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</si>
  <si>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</si>
  <si>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</si>
  <si>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</si>
  <si>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</si>
  <si>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</si>
  <si>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</si>
  <si>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</si>
  <si>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</si>
  <si>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</si>
  <si>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</si>
  <si>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</si>
  <si>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</si>
  <si>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</si>
  <si>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</si>
  <si>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</si>
  <si>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</si>
  <si>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</si>
  <si>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</si>
  <si>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</si>
  <si>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</si>
  <si>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</si>
  <si>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</si>
  <si>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</si>
  <si>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</si>
  <si>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</si>
  <si>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</si>
  <si>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</si>
  <si>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</si>
  <si>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</si>
  <si>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</si>
  <si>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</si>
  <si>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</si>
  <si>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</si>
  <si>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</si>
  <si>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</si>
  <si>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</si>
  <si>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</si>
  <si>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</si>
  <si>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</si>
  <si>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</si>
  <si>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</si>
  <si>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</si>
  <si>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</si>
  <si>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</si>
  <si>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</si>
  <si>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</si>
  <si>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</si>
  <si>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</si>
  <si>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</si>
  <si>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</si>
  <si>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</si>
  <si>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</si>
  <si>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</si>
  <si>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</si>
  <si>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</si>
  <si>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</si>
  <si>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</si>
  <si>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</si>
  <si>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</si>
  <si>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</si>
  <si>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</si>
  <si>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</si>
  <si>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</si>
  <si>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</si>
  <si>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</si>
  <si>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</si>
  <si>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</si>
  <si>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</si>
  <si>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</si>
  <si>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</si>
  <si>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</si>
  <si>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</si>
  <si>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</si>
  <si>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</si>
  <si>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</si>
  <si>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</si>
  <si>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</si>
  <si>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</si>
  <si>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</si>
  <si>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</si>
  <si>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</si>
  <si>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</si>
  <si>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</si>
  <si>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</si>
  <si>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</si>
  <si>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</si>
  <si>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</si>
  <si>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</si>
  <si>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</si>
  <si>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</si>
  <si>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</si>
  <si>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</si>
  <si>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</si>
  <si>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</si>
  <si>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</si>
  <si>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</si>
  <si>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</si>
  <si>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</si>
  <si>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</si>
  <si>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</si>
  <si>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</si>
  <si>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</si>
  <si>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</si>
  <si>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</si>
  <si>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</si>
  <si>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</si>
  <si>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</si>
  <si>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</si>
  <si>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</si>
  <si>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</si>
  <si>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</si>
  <si>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</si>
  <si>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</si>
  <si>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</si>
  <si>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</si>
  <si>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</si>
  <si>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</si>
  <si>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</si>
  <si>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</si>
  <si>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</si>
  <si>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</si>
  <si>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</si>
  <si>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</si>
  <si>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</si>
  <si>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</si>
  <si>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</si>
  <si>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</si>
  <si>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</si>
  <si>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</si>
  <si>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</si>
  <si>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</si>
  <si>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</si>
  <si>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</si>
  <si>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</si>
  <si>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</si>
  <si>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</si>
  <si>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</si>
  <si>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</si>
  <si>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</si>
  <si>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</si>
  <si>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</si>
  <si>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</si>
  <si>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</si>
  <si>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</si>
  <si>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</si>
  <si>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</si>
  <si>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</si>
  <si>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</si>
  <si>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</si>
  <si>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</si>
  <si>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</si>
  <si>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</si>
  <si>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</si>
  <si>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</si>
  <si>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</si>
  <si>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</si>
  <si>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</si>
  <si>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</si>
  <si>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</si>
  <si>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</si>
  <si>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</si>
  <si>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</si>
  <si>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</si>
  <si>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</si>
  <si>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</si>
  <si>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</si>
  <si>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</si>
  <si>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</si>
  <si>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</si>
  <si>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</si>
  <si>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</si>
  <si>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</si>
  <si>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</si>
  <si>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</si>
  <si>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</si>
  <si>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</si>
  <si>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</si>
  <si>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</si>
  <si>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</si>
  <si>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</si>
  <si>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</si>
  <si>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</si>
  <si>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</si>
  <si>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</si>
  <si>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</si>
  <si>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</si>
  <si>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</si>
  <si>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</si>
  <si>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</si>
  <si>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</si>
  <si>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</si>
  <si>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</si>
  <si>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</si>
  <si>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</si>
  <si>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</si>
  <si>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</si>
  <si>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</si>
  <si>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</si>
  <si>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</si>
  <si>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</si>
  <si>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</si>
  <si>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</si>
  <si>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</si>
  <si>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</si>
  <si>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</si>
  <si>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</si>
  <si>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</si>
  <si>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</si>
  <si>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</si>
  <si>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</si>
  <si>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</si>
  <si>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</si>
  <si>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</si>
  <si>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</si>
  <si>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</si>
  <si>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</si>
  <si>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</si>
  <si>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</si>
  <si>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</si>
  <si>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</si>
  <si>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</si>
  <si>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</si>
  <si>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</si>
  <si>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</si>
  <si>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</si>
  <si>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</si>
  <si>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</si>
  <si>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</si>
  <si>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</si>
  <si>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</si>
  <si>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</si>
  <si>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</si>
  <si>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</si>
  <si>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</si>
  <si>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</si>
  <si>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</si>
  <si>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</si>
  <si>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</si>
  <si>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</si>
  <si>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</si>
  <si>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</si>
  <si>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</si>
  <si>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</si>
  <si>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</si>
  <si>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</si>
  <si>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</si>
  <si>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</si>
  <si>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</si>
  <si>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</si>
  <si>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</si>
  <si>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</si>
  <si>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</si>
  <si>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</si>
  <si>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</si>
  <si>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</si>
  <si>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</si>
  <si>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</si>
  <si>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</si>
  <si>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</si>
  <si>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</si>
  <si>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</si>
  <si>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</si>
  <si>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</si>
  <si>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</si>
  <si>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</si>
  <si>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</si>
  <si>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</si>
  <si>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</si>
  <si>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</si>
  <si>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</si>
  <si>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</si>
  <si>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</si>
  <si>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</si>
  <si>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</si>
  <si>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</si>
  <si>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</si>
  <si>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</si>
  <si>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</si>
  <si>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</si>
  <si>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</si>
  <si>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</si>
  <si>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</si>
  <si>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</si>
  <si>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</si>
  <si>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</si>
  <si>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</si>
  <si>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</si>
  <si>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</si>
  <si>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</si>
  <si>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</si>
  <si>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</si>
  <si>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</si>
  <si>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</si>
  <si>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</si>
  <si>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</si>
  <si>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</si>
  <si>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</si>
  <si>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</si>
  <si>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</si>
  <si>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</si>
  <si>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</si>
  <si>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</si>
  <si>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</si>
  <si>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</si>
  <si>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</si>
  <si>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</si>
  <si>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</si>
  <si>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</si>
  <si>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</si>
  <si>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</si>
  <si>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</si>
  <si>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</si>
  <si>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</si>
  <si>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</si>
  <si>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</si>
  <si>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</si>
  <si>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</si>
  <si>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</si>
  <si>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</si>
  <si>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</si>
  <si>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</si>
  <si>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</si>
  <si>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</si>
  <si>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</si>
  <si>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</si>
  <si>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</si>
  <si>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</si>
  <si>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</si>
  <si>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</si>
  <si>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</si>
  <si>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</si>
  <si>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</si>
  <si>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</si>
  <si>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</si>
  <si>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</si>
  <si>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</si>
  <si>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</si>
  <si>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</si>
  <si>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</si>
  <si>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</si>
  <si>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</si>
  <si>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</si>
  <si>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</si>
  <si>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</si>
  <si>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</si>
  <si>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</si>
  <si>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</si>
  <si>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</si>
  <si>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</si>
  <si>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</si>
  <si>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</si>
  <si>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</si>
  <si>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</si>
  <si>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</si>
  <si>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</si>
  <si>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</si>
  <si>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</si>
  <si>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</si>
  <si>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</si>
  <si>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</si>
  <si>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</si>
  <si>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</si>
  <si>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</si>
  <si>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</si>
  <si>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</si>
  <si>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</si>
  <si>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</si>
  <si>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</si>
  <si>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</si>
  <si>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</si>
  <si>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</si>
  <si>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</si>
  <si>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</si>
  <si>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</si>
  <si>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</si>
  <si>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</si>
  <si>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</si>
  <si>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</si>
  <si>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</si>
  <si>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</si>
  <si>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</si>
  <si>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</si>
  <si>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</si>
  <si>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</si>
  <si>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</si>
  <si>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</si>
  <si>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</si>
  <si>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</si>
  <si>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</si>
  <si>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</si>
  <si>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</si>
  <si>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</si>
  <si>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</si>
  <si>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</si>
  <si>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</si>
  <si>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</si>
  <si>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</si>
  <si>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</si>
  <si>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</si>
  <si>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</si>
  <si>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</si>
  <si>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</si>
  <si>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</si>
  <si>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</si>
  <si>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</si>
  <si>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</si>
  <si>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</si>
  <si>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</si>
  <si>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</si>
  <si>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</si>
  <si>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</si>
  <si>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</si>
  <si>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</si>
  <si>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</si>
  <si>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</si>
  <si>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</si>
  <si>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</si>
  <si>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</si>
  <si>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</si>
  <si>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</si>
  <si>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</si>
  <si>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</si>
  <si>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</si>
  <si>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</si>
  <si>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</si>
  <si>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</si>
  <si>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</si>
  <si>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</si>
  <si>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</si>
  <si>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</si>
  <si>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</si>
  <si>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</si>
  <si>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</si>
  <si>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</si>
  <si>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</si>
  <si>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</si>
  <si>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</si>
  <si>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</si>
  <si>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</si>
  <si>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</si>
  <si>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</si>
  <si>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</si>
  <si>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</si>
  <si>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</si>
  <si>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</si>
  <si>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</si>
  <si>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</si>
  <si>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</si>
  <si>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</si>
  <si>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</si>
  <si>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</si>
  <si>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</si>
  <si>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</si>
  <si>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</si>
  <si>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</si>
  <si>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</si>
  <si>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</si>
  <si>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</si>
  <si>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</si>
  <si>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</si>
  <si>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</si>
  <si>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</si>
  <si>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</si>
  <si>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</si>
  <si>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</si>
  <si>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</si>
  <si>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</si>
  <si>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</si>
  <si>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</si>
  <si>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</si>
  <si>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</si>
  <si>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</si>
  <si>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</si>
  <si>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</si>
  <si>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</si>
  <si>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</si>
  <si>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</si>
  <si>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</si>
  <si>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</si>
  <si>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</si>
  <si>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</si>
  <si>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</si>
  <si>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</si>
  <si>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</si>
  <si>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</si>
  <si>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</si>
  <si>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</si>
  <si>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</si>
  <si>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</si>
  <si>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</si>
  <si>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</si>
  <si>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</si>
  <si>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</si>
  <si>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</si>
  <si>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</si>
  <si>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</si>
  <si>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</si>
  <si>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</si>
  <si>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</si>
  <si>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</si>
  <si>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</si>
  <si>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</si>
  <si>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</si>
  <si>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</si>
  <si>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</si>
  <si>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</si>
  <si>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</si>
  <si>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</si>
  <si>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</si>
  <si>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</si>
  <si>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</si>
  <si>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</si>
  <si>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</si>
  <si>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</si>
  <si>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</si>
  <si>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</si>
  <si>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</si>
  <si>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</si>
  <si>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</si>
  <si>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</si>
  <si>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</si>
  <si>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</si>
  <si>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</si>
  <si>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</si>
  <si>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</si>
  <si>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</si>
  <si>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</si>
  <si>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</si>
  <si>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</si>
  <si>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</si>
  <si>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</si>
  <si>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</si>
  <si>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</si>
  <si>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</si>
  <si>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</si>
  <si>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</si>
  <si>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</si>
  <si>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</si>
  <si>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</si>
  <si>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</si>
  <si>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</si>
  <si>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</si>
  <si>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</si>
  <si>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</si>
  <si>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</si>
  <si>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</si>
  <si>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</si>
  <si>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</si>
  <si>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</si>
  <si>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</si>
  <si>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</si>
  <si>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</si>
  <si>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</si>
  <si>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</si>
  <si>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</si>
  <si>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</si>
  <si>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</si>
  <si>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</si>
  <si>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</si>
  <si>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</si>
  <si>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</si>
  <si>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</si>
  <si>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</si>
  <si>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</si>
  <si>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</si>
  <si>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</si>
  <si>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</si>
  <si>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</si>
  <si>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</si>
  <si>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</si>
  <si>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</si>
  <si>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</si>
  <si>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</si>
  <si>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</si>
  <si>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</si>
  <si>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</si>
  <si>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</si>
  <si>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</si>
  <si>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</si>
  <si>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</si>
  <si>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</si>
  <si>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</si>
  <si>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</si>
  <si>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</si>
  <si>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</si>
  <si>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</si>
  <si>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</si>
  <si>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</si>
  <si>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</si>
  <si>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</si>
  <si>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</si>
  <si>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</si>
  <si>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</si>
  <si>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</si>
  <si>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</si>
  <si>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</si>
  <si>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</si>
  <si>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</si>
  <si>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</si>
  <si>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</si>
  <si>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</si>
  <si>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</si>
  <si>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</si>
  <si>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</si>
  <si>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</si>
  <si>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</si>
  <si>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</si>
  <si>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</si>
  <si>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</si>
  <si>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</si>
  <si>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</si>
  <si>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</si>
  <si>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</si>
  <si>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</si>
  <si>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</si>
  <si>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</si>
  <si>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</si>
  <si>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</si>
  <si>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</si>
  <si>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</si>
  <si>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</si>
  <si>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</si>
  <si>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</si>
  <si>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</si>
  <si>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</si>
  <si>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</si>
  <si>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</si>
  <si>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</si>
  <si>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</si>
  <si>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</si>
  <si>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</si>
  <si>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</si>
  <si>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</si>
  <si>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</si>
  <si>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</si>
  <si>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</si>
  <si>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</si>
  <si>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</si>
  <si>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</si>
  <si>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</si>
  <si>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</si>
  <si>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</si>
  <si>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</si>
  <si>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</si>
  <si>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</si>
  <si>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</si>
  <si>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</si>
  <si>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</si>
  <si>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</si>
  <si>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</si>
  <si>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</si>
  <si>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</si>
  <si>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</si>
  <si>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</si>
  <si>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</si>
  <si>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</si>
  <si>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</si>
  <si>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</si>
  <si>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</si>
  <si>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</si>
  <si>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</si>
  <si>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</si>
  <si>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</si>
  <si>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</si>
  <si>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</si>
  <si>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</si>
  <si>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</si>
  <si>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</si>
  <si>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</si>
  <si>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</si>
  <si>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</si>
  <si>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</si>
  <si>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</si>
  <si>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</si>
  <si>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</si>
  <si>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</si>
  <si>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</si>
  <si>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</si>
  <si>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</si>
  <si>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</si>
  <si>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</si>
  <si>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</si>
  <si>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</si>
  <si>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</si>
  <si>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</si>
  <si>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</si>
  <si>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</si>
  <si>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</si>
  <si>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</si>
  <si>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</si>
  <si>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</si>
  <si>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</si>
  <si>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</si>
  <si>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</si>
  <si>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</si>
  <si>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</si>
  <si>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</si>
  <si>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</si>
  <si>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</si>
  <si>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</si>
  <si>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</si>
  <si>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</si>
  <si>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</si>
  <si>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</si>
  <si>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</si>
  <si>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</si>
  <si>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</si>
  <si>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</si>
  <si>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</si>
  <si>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</si>
  <si>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</si>
  <si>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</si>
  <si>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</si>
  <si>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</si>
  <si>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</si>
  <si>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</si>
  <si>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</si>
  <si>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</si>
  <si>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</si>
  <si>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</si>
  <si>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</si>
  <si>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</si>
  <si>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</si>
  <si>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</si>
  <si>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</si>
  <si>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</si>
  <si>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</si>
  <si>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</si>
  <si>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</si>
  <si>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</si>
  <si>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</si>
  <si>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</si>
  <si>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</si>
  <si>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</si>
  <si>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</si>
  <si>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</si>
  <si>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</si>
  <si>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</si>
  <si>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</si>
  <si>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</si>
  <si>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</si>
  <si>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</si>
  <si>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</si>
  <si>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</si>
  <si>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</si>
  <si>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</si>
  <si>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</si>
  <si>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</si>
  <si>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</si>
  <si>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</si>
  <si>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</si>
  <si>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</si>
  <si>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</si>
  <si>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</si>
  <si>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</si>
  <si>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</si>
  <si>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</si>
  <si>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</si>
  <si>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</si>
  <si>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</si>
  <si>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</si>
  <si>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</si>
  <si>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</si>
  <si>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</si>
  <si>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</si>
  <si>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</si>
  <si>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</si>
  <si>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</si>
  <si>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</si>
  <si>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</si>
  <si>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</si>
  <si>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</si>
  <si>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</si>
  <si>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</si>
  <si>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</si>
  <si>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</si>
  <si>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</si>
  <si>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</si>
  <si>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</si>
  <si>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</si>
  <si>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</si>
  <si>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</si>
  <si>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</si>
  <si>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</si>
  <si>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</si>
  <si>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</si>
  <si>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</si>
  <si>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</si>
  <si>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</si>
  <si>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</si>
  <si>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</si>
  <si>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</si>
  <si>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</si>
  <si>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</si>
  <si>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</si>
  <si>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</si>
  <si>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</si>
  <si>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</si>
  <si>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</si>
  <si>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</si>
  <si>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</si>
  <si>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</si>
  <si>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</si>
  <si>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</si>
  <si>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</si>
  <si>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</si>
  <si>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</si>
  <si>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</si>
  <si>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</si>
  <si>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</si>
  <si>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</si>
  <si>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</si>
  <si>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</si>
  <si>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</si>
  <si>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</si>
  <si>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</si>
  <si>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</si>
  <si>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</si>
  <si>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</si>
  <si>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</si>
  <si>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</si>
  <si>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</si>
  <si>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</si>
  <si>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</si>
  <si>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</si>
  <si>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</si>
  <si>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</si>
  <si>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</si>
  <si>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</si>
  <si>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</si>
  <si>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</si>
  <si>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</si>
  <si>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</si>
  <si>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</si>
  <si>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</si>
  <si>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</si>
  <si>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</si>
  <si>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</si>
  <si>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</si>
  <si>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</si>
  <si>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</si>
  <si>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</si>
  <si>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</si>
  <si>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</si>
  <si>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</si>
  <si>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</si>
  <si>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</si>
  <si>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</si>
  <si>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</si>
  <si>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</si>
  <si>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</si>
  <si>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</si>
  <si>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</si>
  <si>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</si>
  <si>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</si>
  <si>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</si>
  <si>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</si>
  <si>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</si>
  <si>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</si>
  <si>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</si>
  <si>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</si>
  <si>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</si>
  <si>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</si>
  <si>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</si>
  <si>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</si>
  <si>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</si>
  <si>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</si>
  <si>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</si>
  <si>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</si>
  <si>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</si>
  <si>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</si>
  <si>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</si>
  <si>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</si>
  <si>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</si>
  <si>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</si>
  <si>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</si>
  <si>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</si>
  <si>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</si>
  <si>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</si>
  <si>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</si>
  <si>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</si>
  <si>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</si>
  <si>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</si>
  <si>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</si>
  <si>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</si>
  <si>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</si>
  <si>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</si>
  <si>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</si>
  <si>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</si>
  <si>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</si>
  <si>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</si>
  <si>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</si>
  <si>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</si>
  <si>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</si>
  <si>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</si>
  <si>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</si>
  <si>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</si>
  <si>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</si>
  <si>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</si>
  <si>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</si>
  <si>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</si>
  <si>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</si>
  <si>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</si>
  <si>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</si>
  <si>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</si>
  <si>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</si>
  <si>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</si>
  <si>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</si>
  <si>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</si>
  <si>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</si>
  <si>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</si>
  <si>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</si>
  <si>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</si>
  <si>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</si>
  <si>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</si>
  <si>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</si>
  <si>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</si>
  <si>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</si>
  <si>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</si>
  <si>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</si>
  <si>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</si>
  <si>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</si>
  <si>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</si>
  <si>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</si>
  <si>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</si>
  <si>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</si>
  <si>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</si>
  <si>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</si>
  <si>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</si>
  <si>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</si>
  <si>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</si>
  <si>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</si>
  <si>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</si>
  <si>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</si>
  <si>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</si>
  <si>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</si>
  <si>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</si>
  <si>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</si>
  <si>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</si>
  <si>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</si>
  <si>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</si>
  <si>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</si>
  <si>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</si>
  <si>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</si>
  <si>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</si>
  <si>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</si>
  <si>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</si>
  <si>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</si>
  <si>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</si>
  <si>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</si>
  <si>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</si>
  <si>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</si>
  <si>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</si>
  <si>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</si>
  <si>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</si>
  <si>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</si>
  <si>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</si>
  <si>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</si>
  <si>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</si>
  <si>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</si>
  <si>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</si>
  <si>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</si>
  <si>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</si>
  <si>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</si>
  <si>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</si>
  <si>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</si>
  <si>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</si>
  <si>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</si>
  <si>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</si>
  <si>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</si>
  <si>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</si>
  <si>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</si>
  <si>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</si>
  <si>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</si>
  <si>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</si>
  <si>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</si>
  <si>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</si>
  <si>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</si>
  <si>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</si>
  <si>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</si>
  <si>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</si>
  <si>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</si>
  <si>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</si>
  <si>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</si>
  <si>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</si>
  <si>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</si>
  <si>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</si>
  <si>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</si>
  <si>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</si>
  <si>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</si>
  <si>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</si>
  <si>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</si>
  <si>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</si>
  <si>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</si>
  <si>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</si>
  <si>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</si>
  <si>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</si>
  <si>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</si>
  <si>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</si>
  <si>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</si>
  <si>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</si>
  <si>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</si>
  <si>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</si>
  <si>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</si>
  <si>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</si>
  <si>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</si>
  <si>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</si>
  <si>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</si>
  <si>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</si>
  <si>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</si>
  <si>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</si>
  <si>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</si>
  <si>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</si>
  <si>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</si>
  <si>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</si>
  <si>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</si>
  <si>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</si>
  <si>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</si>
  <si>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</si>
  <si>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</si>
  <si>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</si>
  <si>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</si>
  <si>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</si>
  <si>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</si>
  <si>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</si>
  <si>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</si>
  <si>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</si>
  <si>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</si>
  <si>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</si>
  <si>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</si>
  <si>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</si>
  <si>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</si>
  <si>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</si>
  <si>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</si>
  <si>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</si>
  <si>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</si>
  <si>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</si>
  <si>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</si>
  <si>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</si>
  <si>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</si>
  <si>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</si>
  <si>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</si>
  <si>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</si>
  <si>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</si>
  <si>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</si>
  <si>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</si>
  <si>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</si>
  <si>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</si>
  <si>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</si>
  <si>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</si>
  <si>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</si>
  <si>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</si>
  <si>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</si>
  <si>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</si>
  <si>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</si>
  <si>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</si>
  <si>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</si>
  <si>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</si>
  <si>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</si>
  <si>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</si>
  <si>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</si>
  <si>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</si>
  <si>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</si>
  <si>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</si>
  <si>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</si>
  <si>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</si>
  <si>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</si>
  <si>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</si>
  <si>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</si>
  <si>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</si>
  <si>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</si>
  <si>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</si>
  <si>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</si>
  <si>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</si>
  <si>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</si>
  <si>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</si>
  <si>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</si>
  <si>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</si>
  <si>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</si>
  <si>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</si>
  <si>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</si>
  <si>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</si>
  <si>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</si>
  <si>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</si>
  <si>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</si>
  <si>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</si>
  <si>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</si>
  <si>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</si>
  <si>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</si>
  <si>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</si>
  <si>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</si>
  <si>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</si>
  <si>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</si>
  <si>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</si>
  <si>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</si>
  <si>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</si>
  <si>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</si>
  <si>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</si>
  <si>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</si>
  <si>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</si>
  <si>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</si>
  <si>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</si>
  <si>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</si>
  <si>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</si>
  <si>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</si>
  <si>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</si>
  <si>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</si>
  <si>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</si>
  <si>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</si>
  <si>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</si>
  <si>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</si>
  <si>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</si>
  <si>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</si>
  <si>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</si>
  <si>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</si>
  <si>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</si>
  <si>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</si>
  <si>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</si>
  <si>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</si>
  <si>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</si>
  <si>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</si>
  <si>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</si>
  <si>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</si>
  <si>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</si>
  <si>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</si>
  <si>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</si>
  <si>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</si>
  <si>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</si>
  <si>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</si>
  <si>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</si>
  <si>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</si>
  <si>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</si>
  <si>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</si>
  <si>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</si>
  <si>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</si>
  <si>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</si>
  <si>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</si>
  <si>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</si>
  <si>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</si>
  <si>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</si>
  <si>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</si>
  <si>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</si>
  <si>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</si>
  <si>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</si>
  <si>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</si>
  <si>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</si>
  <si>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</si>
  <si>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</si>
  <si>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</si>
  <si>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</si>
  <si>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</si>
  <si>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</si>
  <si>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</si>
  <si>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</si>
  <si>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</si>
  <si>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</si>
  <si>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</si>
  <si>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</si>
  <si>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</si>
  <si>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</si>
  <si>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</si>
  <si>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</si>
  <si>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</si>
  <si>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</si>
  <si>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</si>
  <si>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</si>
  <si>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</si>
  <si>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</si>
  <si>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</si>
  <si>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</si>
  <si>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</si>
  <si>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</si>
  <si>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</si>
  <si>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</si>
  <si>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</si>
  <si>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</si>
  <si>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</si>
  <si>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</si>
  <si>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</si>
  <si>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</si>
  <si>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</si>
  <si>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</si>
  <si>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</si>
  <si>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</si>
  <si>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</si>
  <si>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</si>
  <si>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</si>
  <si>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</si>
  <si>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</si>
  <si>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</si>
  <si>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</si>
  <si>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</si>
  <si>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</si>
  <si>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</si>
  <si>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</si>
  <si>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</si>
  <si>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</si>
  <si>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</si>
  <si>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</si>
  <si>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</si>
  <si>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</si>
  <si>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</si>
  <si>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</si>
  <si>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</si>
  <si>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</si>
  <si>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</si>
  <si>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</si>
  <si>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</si>
  <si>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</si>
  <si>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</si>
  <si>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</si>
  <si>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</si>
  <si>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</si>
  <si>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</si>
  <si>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</si>
  <si>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</si>
  <si>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</si>
  <si>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</si>
  <si>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</si>
  <si>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</si>
  <si>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</si>
  <si>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</si>
  <si>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</si>
  <si>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</si>
  <si>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</si>
  <si>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</si>
  <si>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</si>
  <si>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</si>
  <si>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</si>
  <si>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</si>
  <si>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</si>
  <si>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</si>
  <si>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</si>
  <si>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</si>
  <si>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</si>
  <si>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</si>
  <si>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</si>
  <si>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</si>
  <si>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</si>
  <si>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</si>
  <si>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</si>
  <si>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</si>
  <si>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</si>
  <si>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</si>
  <si>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</si>
  <si>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</si>
  <si>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</si>
  <si>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</si>
  <si>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</si>
  <si>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</si>
  <si>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</si>
  <si>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</si>
  <si>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</si>
  <si>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</si>
  <si>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</si>
  <si>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</si>
  <si>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</si>
  <si>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</si>
  <si>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</si>
  <si>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</si>
  <si>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</si>
  <si>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</si>
  <si>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</si>
  <si>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</si>
  <si>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</si>
  <si>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</si>
  <si>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</si>
  <si>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</si>
  <si>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</si>
  <si>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</si>
  <si>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</si>
  <si>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</si>
  <si>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</si>
  <si>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</si>
  <si>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</si>
  <si>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</si>
  <si>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</si>
  <si>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</si>
  <si>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</si>
  <si>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</si>
  <si>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</si>
  <si>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</si>
  <si>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</si>
  <si>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</si>
  <si>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</si>
  <si>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</si>
  <si>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</si>
  <si>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</si>
  <si>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</si>
  <si>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</si>
  <si>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</si>
  <si>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</si>
  <si>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</si>
  <si>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</si>
  <si>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</si>
  <si>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</si>
  <si>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</si>
  <si>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</si>
  <si>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</si>
  <si>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</si>
  <si>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</si>
  <si>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</si>
  <si>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</si>
  <si>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</si>
  <si>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</si>
  <si>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</si>
  <si>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</si>
  <si>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</si>
  <si>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</si>
  <si>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</si>
  <si>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</si>
  <si>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</si>
  <si>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</si>
  <si>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</si>
  <si>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</si>
  <si>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</si>
  <si>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</si>
  <si>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</si>
  <si>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</si>
  <si>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</si>
  <si>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</si>
  <si>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</si>
  <si>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</si>
  <si>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</si>
  <si>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</si>
  <si>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</si>
  <si>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</si>
  <si>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</si>
  <si>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</si>
  <si>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</si>
  <si>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</si>
  <si>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</si>
  <si>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</si>
  <si>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</si>
  <si>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</si>
  <si>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</si>
  <si>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</si>
  <si>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</si>
  <si>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</si>
  <si>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</si>
  <si>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</si>
  <si>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</si>
  <si>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</si>
  <si>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</si>
  <si>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</si>
  <si>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</si>
  <si>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</si>
  <si>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</si>
  <si>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</si>
  <si>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</si>
  <si>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</si>
  <si>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</si>
  <si>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</si>
  <si>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</si>
  <si>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</si>
  <si>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</si>
  <si>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</si>
  <si>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</si>
  <si>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</si>
  <si>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</si>
  <si>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</si>
  <si>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</si>
  <si>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</si>
  <si>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</si>
  <si>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</si>
  <si>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</si>
  <si>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</si>
  <si>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</si>
  <si>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</si>
  <si>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</si>
  <si>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</si>
  <si>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</si>
  <si>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</si>
  <si>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</si>
  <si>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</si>
  <si>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</si>
  <si>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</si>
  <si>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</si>
  <si>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</si>
  <si>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</si>
  <si>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</si>
  <si>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</si>
  <si>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</si>
  <si>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</si>
  <si>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</si>
  <si>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</si>
  <si>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</si>
  <si>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</si>
  <si>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</si>
  <si>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</si>
  <si>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</si>
  <si>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</si>
  <si>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</si>
  <si>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</si>
  <si>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</si>
  <si>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</si>
  <si>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</si>
  <si>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</si>
  <si>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</si>
  <si>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</si>
  <si>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</si>
  <si>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</si>
  <si>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</si>
  <si>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</si>
  <si>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</si>
  <si>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</si>
  <si>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</si>
  <si>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</si>
  <si>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</si>
  <si>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</si>
  <si>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</si>
  <si>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</si>
  <si>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</si>
  <si>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</si>
  <si>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</si>
  <si>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</si>
  <si>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</si>
  <si>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</si>
  <si>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</si>
  <si>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</si>
  <si>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</si>
  <si>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</si>
  <si>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</si>
  <si>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</si>
  <si>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</si>
  <si>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</si>
  <si>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</si>
  <si>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</si>
  <si>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</si>
  <si>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</si>
  <si>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</si>
  <si>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</si>
  <si>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</si>
  <si>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</si>
  <si>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</si>
  <si>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</si>
  <si>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</si>
  <si>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</si>
  <si>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</si>
  <si>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</si>
  <si>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</si>
  <si>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</si>
  <si>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</si>
  <si>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</si>
  <si>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</si>
  <si>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</si>
  <si>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</si>
  <si>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</si>
  <si>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</si>
  <si>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</si>
  <si>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</si>
  <si>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</si>
  <si>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</si>
  <si>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</si>
  <si>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</si>
  <si>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</si>
  <si>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</si>
  <si>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</si>
  <si>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</si>
  <si>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</si>
  <si>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</si>
  <si>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</si>
  <si>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</si>
  <si>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</si>
  <si>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</si>
  <si>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</si>
  <si>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</si>
  <si>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</si>
  <si>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</si>
  <si>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</si>
  <si>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</si>
  <si>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</si>
  <si>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</si>
  <si>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</si>
  <si>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</si>
  <si>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</si>
  <si>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</si>
  <si>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</si>
  <si>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</si>
  <si>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</si>
  <si>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</si>
  <si>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</si>
  <si>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</si>
  <si>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</si>
  <si>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</si>
  <si>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</si>
  <si>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</si>
  <si>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</si>
  <si>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</si>
  <si>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</si>
  <si>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</si>
  <si>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</si>
  <si>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</si>
  <si>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</si>
  <si>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</si>
  <si>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</si>
  <si>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</si>
  <si>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</si>
  <si>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</si>
  <si>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</si>
  <si>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</si>
  <si>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</si>
  <si>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</si>
  <si>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</si>
  <si>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</si>
  <si>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</si>
  <si>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</si>
  <si>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</si>
  <si>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</si>
  <si>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</si>
  <si>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</si>
  <si>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</si>
  <si>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</si>
  <si>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</si>
  <si>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</si>
  <si>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</si>
  <si>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</si>
  <si>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</si>
  <si>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</si>
  <si>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</si>
  <si>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</si>
  <si>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</si>
  <si>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</si>
  <si>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</si>
  <si>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</si>
  <si>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</si>
  <si>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</si>
  <si>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</si>
  <si>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</si>
  <si>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</si>
  <si>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</si>
  <si>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</si>
  <si>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</si>
  <si>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</si>
  <si>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</si>
  <si>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</si>
  <si>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</si>
  <si>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</si>
  <si>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</si>
  <si>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</si>
  <si>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</si>
  <si>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</si>
  <si>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</si>
  <si>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</si>
  <si>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</si>
  <si>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</si>
  <si>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</si>
  <si>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</si>
  <si>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</si>
  <si>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</si>
  <si>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</si>
  <si>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</si>
  <si>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</si>
  <si>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</si>
  <si>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</si>
  <si>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</si>
  <si>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</si>
  <si>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</si>
  <si>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</si>
  <si>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</si>
  <si>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</si>
  <si>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</si>
  <si>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</si>
  <si>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</si>
  <si>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</si>
  <si>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</si>
  <si>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</si>
  <si>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</si>
  <si>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</si>
  <si>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</si>
  <si>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</si>
  <si>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</si>
  <si>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</si>
  <si>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</si>
  <si>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</si>
  <si>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</si>
  <si>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</si>
  <si>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</si>
  <si>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</si>
  <si>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</si>
  <si>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</si>
  <si>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</si>
  <si>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</si>
  <si>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</si>
  <si>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</si>
  <si>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</si>
  <si>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</si>
  <si>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</si>
  <si>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</si>
  <si>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</si>
  <si>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</si>
  <si>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</si>
  <si>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</si>
  <si>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</si>
  <si>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</si>
  <si>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</si>
  <si>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</si>
  <si>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</si>
  <si>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</si>
  <si>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</si>
  <si>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</si>
  <si>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</si>
  <si>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</si>
  <si>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</si>
  <si>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</si>
  <si>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</si>
  <si>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</si>
  <si>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</si>
  <si>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</si>
  <si>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</si>
  <si>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</si>
  <si>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</si>
  <si>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</si>
  <si>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</si>
  <si>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</si>
  <si>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</si>
  <si>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</si>
  <si>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</si>
  <si>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</si>
  <si>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</si>
  <si>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</si>
  <si>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</si>
  <si>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</si>
  <si>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</si>
  <si>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</si>
  <si>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</si>
  <si>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</si>
  <si>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</si>
  <si>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</si>
  <si>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</si>
  <si>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</si>
  <si>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</si>
  <si>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</si>
  <si>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</si>
  <si>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</si>
  <si>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</si>
  <si>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</si>
  <si>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</si>
  <si>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</si>
  <si>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</si>
  <si>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</si>
  <si>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</si>
  <si>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</si>
  <si>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</si>
  <si>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</si>
  <si>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</si>
  <si>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</si>
  <si>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</si>
  <si>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</si>
  <si>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</si>
  <si>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</si>
  <si>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</si>
  <si>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</si>
  <si>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</si>
  <si>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</si>
  <si>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</si>
  <si>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</si>
  <si>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</si>
  <si>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</si>
  <si>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</si>
  <si>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</si>
  <si>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</si>
  <si>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</si>
  <si>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</si>
  <si>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</si>
  <si>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</si>
  <si>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</si>
  <si>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</si>
  <si>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</si>
  <si>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</si>
  <si>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</si>
  <si>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</si>
  <si>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</si>
  <si>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</si>
  <si>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</si>
  <si>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</si>
  <si>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</si>
  <si>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</si>
  <si>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</si>
  <si>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</si>
  <si>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</si>
  <si>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</si>
  <si>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</si>
  <si>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</si>
  <si>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</si>
  <si>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</si>
  <si>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</si>
  <si>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</si>
  <si>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</si>
  <si>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</si>
  <si>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</si>
  <si>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</si>
  <si>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</si>
  <si>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</si>
  <si>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</si>
  <si>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</si>
  <si>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</si>
  <si>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</si>
  <si>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</si>
  <si>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</si>
  <si>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</si>
  <si>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</si>
  <si>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</si>
  <si>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</si>
  <si>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</si>
  <si>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</si>
  <si>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</si>
  <si>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</si>
  <si>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</si>
  <si>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</si>
  <si>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</si>
  <si>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</si>
  <si>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</si>
  <si>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</si>
  <si>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</si>
  <si>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</si>
  <si>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</si>
  <si>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</si>
  <si>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</si>
  <si>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</si>
  <si>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</si>
  <si>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</si>
  <si>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</si>
  <si>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</si>
  <si>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</si>
  <si>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</si>
  <si>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</si>
  <si>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</si>
  <si>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</si>
  <si>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</si>
  <si>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</si>
  <si>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</si>
  <si>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</si>
  <si>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</si>
  <si>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</si>
  <si>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</si>
  <si>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</si>
  <si>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</si>
  <si>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</si>
  <si>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</si>
  <si>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</si>
  <si>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</si>
  <si>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</si>
  <si>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</si>
  <si>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</si>
  <si>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</si>
  <si>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</si>
  <si>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</si>
  <si>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</si>
  <si>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</si>
  <si>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</si>
  <si>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</si>
  <si>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</si>
  <si>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</si>
  <si>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</si>
  <si>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</si>
  <si>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</si>
  <si>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</si>
  <si>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</si>
  <si>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</si>
  <si>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</si>
  <si>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</si>
  <si>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</si>
  <si>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</si>
  <si>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</si>
  <si>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</si>
  <si>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</si>
  <si>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</si>
  <si>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</si>
  <si>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</si>
  <si>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</si>
  <si>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</si>
  <si>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</si>
  <si>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</si>
  <si>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</si>
  <si>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</si>
  <si>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</si>
  <si>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</si>
  <si>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</si>
  <si>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</si>
  <si>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</si>
  <si>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</si>
  <si>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</si>
  <si>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</si>
  <si>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</si>
  <si>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</si>
  <si>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</si>
  <si>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</si>
  <si>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</si>
  <si>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</si>
  <si>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</si>
  <si>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</si>
  <si>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</si>
  <si>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</si>
  <si>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</si>
  <si>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</si>
  <si>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</si>
  <si>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</si>
  <si>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</si>
  <si>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</si>
  <si>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</si>
  <si>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</si>
  <si>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</si>
  <si>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</si>
  <si>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</si>
  <si>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</si>
  <si>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</si>
  <si>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</si>
  <si>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</si>
  <si>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</si>
  <si>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</si>
  <si>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</si>
  <si>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</si>
  <si>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</si>
  <si>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</si>
  <si>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</si>
  <si>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</si>
  <si>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</si>
  <si>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</si>
  <si>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</si>
  <si>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</si>
  <si>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</si>
  <si>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</si>
  <si>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</si>
  <si>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</si>
  <si>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</si>
  <si>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</si>
  <si>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</si>
  <si>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</si>
  <si>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</si>
  <si>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</si>
  <si>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</si>
  <si>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</si>
  <si>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</si>
  <si>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</si>
  <si>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</si>
  <si>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</si>
  <si>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</si>
  <si>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</si>
  <si>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</si>
  <si>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</si>
  <si>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</si>
  <si>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</si>
  <si>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</si>
  <si>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</si>
  <si>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</si>
  <si>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</si>
  <si>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</si>
  <si>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</si>
  <si>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</si>
  <si>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</si>
  <si>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</si>
  <si>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</si>
  <si>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</si>
  <si>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</si>
  <si>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</si>
  <si>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</si>
  <si>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</si>
  <si>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</si>
  <si>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</si>
  <si>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</si>
  <si>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</si>
  <si>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</si>
  <si>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</si>
  <si>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</si>
  <si>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</si>
  <si>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</si>
  <si>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</si>
  <si>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</si>
  <si>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</si>
  <si>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</si>
  <si>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</si>
  <si>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</si>
  <si>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</si>
  <si>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</si>
  <si>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</si>
  <si>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</si>
  <si>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</si>
  <si>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</si>
  <si>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</si>
  <si>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</si>
  <si>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</si>
  <si>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</si>
  <si>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</si>
  <si>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</si>
  <si>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</si>
  <si>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</si>
  <si>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</si>
  <si>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</si>
  <si>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</si>
  <si>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</si>
  <si>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</si>
  <si>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</si>
  <si>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</si>
  <si>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</si>
  <si>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</si>
  <si>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</si>
  <si>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</si>
  <si>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</si>
  <si>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</si>
  <si>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</si>
  <si>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</si>
  <si>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</si>
  <si>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</si>
  <si>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</si>
  <si>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</si>
  <si>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</si>
  <si>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</si>
  <si>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</si>
  <si>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</si>
  <si>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</si>
  <si>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</si>
  <si>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</si>
  <si>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</si>
  <si>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</si>
  <si>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</si>
  <si>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</si>
  <si>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</si>
  <si>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</si>
  <si>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</si>
  <si>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</si>
  <si>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</si>
  <si>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</si>
  <si>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</si>
  <si>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</si>
  <si>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</si>
  <si>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</si>
  <si>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</si>
  <si>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</si>
  <si>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</si>
  <si>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</si>
  <si>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</si>
  <si>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</si>
  <si>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</si>
  <si>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</si>
  <si>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</si>
  <si>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</si>
  <si>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</si>
  <si>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</si>
  <si>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</si>
  <si>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</si>
  <si>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</si>
  <si>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</si>
  <si>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</si>
  <si>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</si>
  <si>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</si>
  <si>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</si>
  <si>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</si>
  <si>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</si>
  <si>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</si>
  <si>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</si>
  <si>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</si>
  <si>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</si>
  <si>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</si>
  <si>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</si>
  <si>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</si>
  <si>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</si>
  <si>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</si>
  <si>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</si>
  <si>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</si>
  <si>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</si>
  <si>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</si>
  <si>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</si>
  <si>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</si>
  <si>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</si>
  <si>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</si>
  <si>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</si>
  <si>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</si>
  <si>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</si>
  <si>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</si>
  <si>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</si>
  <si>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</si>
  <si>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</si>
  <si>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</si>
  <si>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</si>
  <si>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</si>
  <si>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</si>
  <si>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</si>
  <si>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</si>
  <si>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</si>
  <si>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</si>
  <si>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</si>
  <si>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</si>
  <si>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</si>
  <si>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</si>
  <si>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</si>
  <si>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</si>
  <si>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</si>
  <si>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</si>
  <si>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</si>
  <si>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</si>
  <si>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</si>
  <si>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</si>
  <si>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</si>
  <si>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</si>
  <si>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</si>
  <si>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</si>
  <si>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</si>
  <si>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</si>
  <si>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</si>
  <si>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</si>
  <si>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</si>
  <si>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</si>
  <si>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</si>
  <si>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</si>
  <si>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</si>
  <si>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</si>
  <si>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</si>
  <si>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</si>
  <si>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</si>
  <si>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</si>
  <si>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</si>
  <si>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</si>
  <si>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</si>
  <si>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</si>
  <si>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</si>
  <si>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</si>
  <si>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</si>
  <si>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</si>
  <si>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</si>
  <si>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</si>
  <si>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</si>
  <si>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</si>
  <si>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</si>
  <si>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</si>
  <si>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</si>
  <si>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</si>
  <si>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</si>
  <si>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</si>
  <si>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</si>
  <si>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</si>
  <si>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</si>
  <si>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</si>
  <si>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</si>
  <si>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</si>
  <si>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</si>
  <si>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</si>
  <si>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</si>
  <si>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</si>
  <si>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</si>
  <si>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</si>
  <si>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</si>
  <si>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</si>
  <si>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</si>
  <si>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</si>
  <si>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</si>
  <si>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</si>
  <si>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</si>
  <si>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</si>
  <si>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</si>
  <si>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</si>
  <si>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</si>
  <si>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</si>
  <si>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</si>
  <si>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</si>
  <si>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</si>
  <si>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</si>
  <si>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</si>
  <si>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</si>
  <si>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</si>
  <si>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</si>
  <si>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</si>
  <si>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</si>
  <si>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</si>
  <si>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</si>
  <si>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</si>
  <si>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</si>
  <si>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</si>
  <si>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</si>
  <si>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</si>
  <si>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</si>
  <si>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</si>
  <si>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</si>
  <si>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</si>
  <si>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</si>
  <si>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</si>
  <si>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</si>
  <si>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</si>
  <si>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</si>
  <si>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</si>
  <si>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</si>
  <si>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</si>
  <si>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</si>
  <si>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</si>
  <si>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</si>
  <si>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</si>
  <si>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</si>
  <si>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</si>
  <si>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</si>
  <si>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</si>
  <si>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</si>
  <si>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</si>
  <si>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</si>
  <si>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</si>
  <si>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</si>
  <si>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</si>
  <si>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</si>
  <si>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</si>
  <si>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</si>
  <si>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</si>
  <si>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</si>
  <si>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</si>
  <si>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</si>
  <si>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</si>
  <si>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</si>
  <si>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</si>
  <si>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</si>
  <si>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</si>
  <si>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</si>
  <si>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</si>
  <si>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</si>
  <si>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</si>
  <si>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</si>
  <si>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</si>
  <si>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</si>
  <si>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</si>
  <si>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</si>
  <si>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</si>
  <si>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</si>
  <si>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</si>
  <si>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</si>
  <si>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</si>
  <si>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</si>
  <si>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</si>
  <si>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</si>
  <si>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</si>
  <si>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</si>
  <si>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</si>
  <si>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</si>
  <si>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</si>
  <si>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</si>
  <si>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</si>
  <si>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</si>
  <si>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</si>
  <si>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</si>
  <si>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</si>
  <si>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</si>
  <si>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</si>
  <si>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</si>
  <si>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</si>
  <si>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</si>
  <si>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</si>
  <si>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</si>
  <si>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</si>
  <si>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</si>
  <si>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</si>
  <si>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</si>
  <si>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</si>
  <si>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</si>
  <si>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</si>
  <si>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</si>
  <si>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</si>
  <si>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</si>
  <si>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</si>
  <si>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</si>
  <si>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</si>
  <si>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</si>
  <si>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</si>
  <si>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</si>
  <si>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</si>
  <si>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</si>
  <si>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</si>
  <si>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</si>
  <si>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</si>
  <si>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</si>
  <si>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</si>
  <si>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</si>
  <si>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</si>
  <si>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</si>
  <si>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</si>
  <si>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</si>
  <si>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</si>
  <si>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</si>
  <si>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</si>
  <si>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</si>
  <si>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</si>
  <si>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</si>
  <si>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</si>
  <si>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</si>
  <si>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</si>
  <si>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</si>
  <si>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</si>
  <si>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</si>
  <si>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</si>
  <si>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</si>
  <si>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</si>
  <si>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</si>
  <si>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</si>
  <si>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</si>
  <si>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</si>
  <si>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</si>
  <si>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</si>
  <si>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</si>
  <si>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</si>
  <si>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</si>
  <si>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</si>
  <si>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</si>
  <si>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</si>
  <si>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</si>
  <si>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</si>
  <si>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</si>
  <si>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</si>
  <si>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</si>
  <si>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</si>
  <si>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</si>
  <si>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</si>
  <si>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</si>
  <si>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</si>
  <si>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</si>
  <si>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</si>
  <si>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</si>
  <si>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</si>
  <si>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</si>
  <si>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</si>
  <si>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</si>
  <si>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</si>
  <si>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</si>
  <si>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</si>
  <si>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</si>
  <si>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</si>
  <si>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</si>
  <si>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</si>
  <si>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</si>
  <si>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</si>
  <si>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</si>
  <si>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</si>
  <si>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</si>
  <si>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</si>
  <si>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</si>
  <si>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</si>
  <si>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</si>
  <si>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</si>
  <si>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</si>
  <si>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</si>
  <si>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</si>
  <si>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</si>
  <si>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</si>
  <si>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</si>
  <si>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</si>
  <si>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</si>
  <si>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</si>
  <si>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</si>
  <si>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</si>
  <si>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</si>
  <si>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</si>
  <si>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</si>
  <si>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</si>
  <si>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</si>
  <si>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</si>
  <si>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</si>
  <si>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</si>
  <si>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</si>
  <si>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</si>
  <si>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</si>
  <si>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</si>
  <si>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</si>
  <si>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</si>
  <si>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</si>
  <si>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</si>
  <si>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</si>
  <si>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</si>
  <si>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</si>
  <si>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</si>
  <si>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</si>
  <si>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</si>
  <si>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</si>
  <si>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</si>
  <si>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</si>
  <si>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</si>
  <si>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</si>
  <si>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</si>
  <si>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</si>
  <si>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</si>
  <si>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</si>
  <si>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</si>
  <si>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</si>
  <si>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</si>
  <si>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</si>
  <si>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</si>
  <si>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</si>
  <si>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</si>
  <si>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</si>
  <si>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</si>
  <si>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</si>
  <si>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</si>
  <si>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</si>
  <si>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</si>
  <si>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</si>
  <si>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</si>
  <si>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</si>
  <si>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</si>
  <si>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</si>
  <si>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</si>
  <si>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</si>
  <si>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</si>
  <si>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</si>
  <si>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</si>
  <si>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</si>
  <si>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</si>
  <si>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</si>
  <si>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</si>
  <si>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</si>
  <si>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</si>
  <si>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</si>
  <si>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</si>
  <si>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</si>
  <si>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</si>
  <si>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</si>
  <si>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</si>
  <si>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</si>
  <si>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</si>
  <si>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</si>
  <si>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</si>
  <si>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</si>
  <si>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</si>
  <si>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</si>
  <si>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</si>
  <si>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</si>
  <si>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</si>
  <si>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</si>
  <si>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</si>
  <si>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</si>
  <si>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</si>
  <si>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</si>
  <si>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</si>
  <si>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</si>
  <si>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</si>
  <si>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</si>
  <si>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</si>
  <si>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</si>
  <si>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</si>
  <si>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</si>
  <si>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</si>
  <si>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</si>
  <si>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</si>
  <si>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</si>
  <si>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</si>
  <si>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</si>
  <si>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</si>
  <si>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</si>
  <si>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</si>
  <si>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</si>
  <si>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</si>
  <si>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</si>
  <si>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</si>
  <si>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</si>
  <si>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</si>
  <si>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</si>
  <si>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</si>
  <si>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</si>
  <si>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</si>
  <si>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</si>
  <si>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</si>
  <si>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</si>
  <si>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</si>
  <si>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</si>
  <si>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</si>
  <si>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</si>
  <si>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</si>
  <si>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</si>
  <si>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</si>
  <si>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</si>
  <si>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</si>
  <si>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</si>
  <si>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</si>
  <si>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</si>
  <si>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</si>
  <si>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</si>
  <si>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</si>
  <si>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</si>
  <si>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</si>
  <si>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</si>
  <si>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</si>
  <si>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</si>
  <si>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</si>
  <si>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</si>
  <si>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</si>
  <si>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</si>
  <si>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</si>
  <si>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</si>
  <si>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</si>
  <si>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</si>
  <si>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</si>
  <si>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</si>
  <si>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</si>
  <si>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</si>
  <si>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</si>
  <si>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</si>
  <si>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</si>
  <si>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</si>
  <si>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</si>
  <si>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</si>
  <si>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</si>
  <si>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</si>
  <si>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</si>
  <si>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</si>
  <si>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</si>
  <si>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</si>
  <si>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</si>
  <si>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</si>
  <si>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</si>
  <si>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</si>
  <si>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</si>
  <si>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</si>
  <si>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</si>
  <si>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</si>
  <si>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</si>
  <si>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</si>
  <si>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</si>
  <si>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</si>
  <si>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</si>
  <si>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</si>
  <si>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</si>
  <si>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</si>
  <si>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</si>
  <si>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</si>
  <si>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</si>
  <si>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</si>
  <si>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</si>
  <si>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</si>
  <si>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</si>
  <si>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</si>
  <si>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</si>
  <si>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</si>
  <si>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</si>
  <si>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</si>
  <si>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</si>
  <si>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</si>
  <si>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</si>
  <si>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</si>
  <si>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</si>
  <si>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</si>
  <si>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</si>
  <si>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</si>
  <si>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</si>
  <si>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</si>
  <si>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</si>
  <si>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</si>
  <si>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</si>
  <si>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</si>
  <si>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</si>
  <si>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</si>
  <si>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</si>
  <si>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</si>
  <si>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</si>
  <si>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</si>
  <si>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</si>
  <si>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</si>
  <si>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</si>
  <si>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</si>
  <si>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</si>
  <si>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</si>
  <si>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</si>
  <si>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</si>
  <si>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</si>
  <si>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</si>
  <si>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</si>
  <si>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</si>
  <si>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</si>
  <si>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</si>
  <si>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</si>
  <si>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</si>
  <si>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</si>
  <si>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</si>
  <si>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</si>
  <si>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</si>
  <si>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</si>
  <si>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</si>
  <si>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</si>
  <si>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</si>
  <si>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</si>
  <si>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</si>
  <si>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</si>
  <si>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</si>
  <si>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</si>
  <si>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</si>
  <si>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</si>
  <si>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</si>
  <si>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</si>
  <si>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</si>
  <si>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</si>
  <si>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</si>
  <si>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</si>
  <si>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</si>
  <si>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</si>
  <si>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</si>
  <si>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</si>
  <si>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</si>
  <si>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</si>
  <si>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</si>
  <si>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</si>
  <si>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</si>
  <si>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</si>
  <si>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</si>
  <si>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</si>
  <si>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</si>
  <si>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</si>
  <si>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</si>
  <si>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</si>
  <si>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</si>
  <si>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</si>
  <si>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</si>
  <si>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</si>
  <si>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</si>
  <si>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</si>
  <si>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</si>
  <si>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</si>
  <si>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</si>
  <si>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</si>
  <si>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</si>
  <si>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</si>
  <si>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</si>
  <si>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</si>
  <si>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</si>
  <si>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</si>
  <si>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</si>
  <si>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</si>
  <si>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</si>
  <si>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</si>
  <si>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</si>
  <si>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</si>
  <si>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</si>
  <si>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</si>
  <si>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</si>
  <si>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</si>
  <si>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</si>
  <si>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</si>
  <si>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</si>
  <si>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</si>
  <si>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</si>
  <si>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</si>
  <si>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</si>
  <si>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</si>
  <si>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</si>
  <si>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</si>
  <si>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</si>
  <si>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</si>
  <si>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</si>
  <si>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</si>
  <si>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</si>
  <si>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</si>
  <si>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</si>
  <si>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</si>
  <si>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</si>
  <si>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</si>
  <si>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</si>
  <si>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</si>
  <si>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</si>
  <si>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</si>
  <si>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</si>
  <si>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</si>
  <si>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</si>
  <si>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</si>
  <si>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</si>
  <si>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</si>
  <si>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</si>
  <si>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</si>
  <si>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</si>
  <si>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</si>
  <si>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</si>
  <si>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</si>
  <si>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</si>
  <si>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</si>
  <si>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</si>
  <si>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</si>
  <si>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</si>
  <si>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</si>
  <si>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</si>
  <si>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</si>
  <si>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</si>
  <si>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</si>
  <si>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</si>
  <si>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</si>
  <si>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</si>
  <si>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</si>
  <si>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</si>
  <si>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</si>
  <si>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</si>
  <si>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</si>
  <si>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</si>
  <si>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</si>
  <si>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</si>
  <si>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</si>
  <si>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</si>
  <si>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</si>
  <si>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</si>
  <si>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</si>
  <si>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</si>
  <si>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</si>
  <si>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</si>
  <si>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</si>
  <si>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</si>
  <si>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</si>
  <si>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</si>
  <si>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</si>
  <si>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</si>
  <si>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</si>
  <si>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</si>
  <si>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</si>
  <si>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</si>
  <si>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</si>
  <si>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</si>
  <si>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</si>
  <si>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</si>
  <si>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</si>
  <si>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</si>
  <si>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</si>
  <si>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</si>
  <si>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</si>
  <si>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</si>
  <si>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</si>
  <si>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</si>
  <si>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</si>
  <si>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</si>
  <si>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</si>
  <si>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</si>
  <si>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</si>
  <si>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</si>
  <si>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</si>
  <si>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</si>
  <si>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</si>
  <si>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</si>
  <si>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</si>
  <si>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</si>
  <si>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</si>
  <si>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</si>
  <si>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</si>
  <si>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</si>
  <si>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</si>
  <si>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</si>
  <si>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</si>
  <si>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</si>
  <si>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</si>
  <si>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</si>
  <si>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</si>
  <si>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</si>
  <si>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</si>
  <si>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</si>
  <si>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</si>
  <si>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</si>
  <si>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</si>
  <si>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</si>
  <si>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</si>
  <si>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</si>
  <si>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</si>
  <si>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</si>
  <si>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</si>
  <si>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</si>
  <si>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</si>
  <si>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</si>
  <si>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</si>
  <si>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</si>
  <si>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</si>
  <si>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</si>
  <si>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</si>
  <si>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</si>
  <si>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</si>
  <si>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</si>
  <si>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</si>
  <si>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</si>
  <si>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</si>
  <si>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</si>
  <si>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</si>
  <si>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</si>
  <si>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</si>
  <si>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</si>
  <si>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</si>
  <si>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</si>
  <si>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</si>
  <si>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</si>
  <si>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</si>
  <si>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</si>
  <si>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</si>
  <si>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</si>
  <si>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</si>
  <si>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</si>
  <si>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</si>
  <si>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</si>
  <si>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</si>
  <si>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</si>
  <si>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</si>
  <si>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</si>
  <si>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</si>
  <si>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</si>
  <si>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</si>
  <si>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</si>
  <si>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</si>
  <si>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</si>
  <si>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</si>
  <si>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</si>
  <si>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</si>
  <si>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</si>
  <si>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</si>
  <si>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</si>
  <si>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</si>
  <si>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</si>
  <si>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</si>
  <si>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</si>
  <si>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</si>
  <si>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</si>
  <si>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</si>
  <si>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</si>
  <si>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</si>
  <si>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</si>
  <si>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</si>
  <si>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</si>
  <si>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</si>
  <si>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</si>
  <si>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</si>
  <si>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</si>
  <si>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</si>
  <si>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</si>
  <si>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</si>
  <si>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</si>
  <si>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</si>
  <si>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</si>
  <si>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</si>
  <si>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</si>
  <si>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</si>
  <si>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</si>
  <si>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</si>
  <si>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</si>
  <si>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</si>
  <si>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</si>
  <si>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</si>
  <si>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</si>
  <si>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</si>
  <si>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</si>
  <si>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</si>
  <si>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</si>
  <si>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</si>
  <si>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</si>
  <si>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</si>
  <si>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</si>
  <si>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</si>
  <si>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</si>
  <si>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</si>
  <si>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</si>
  <si>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</si>
  <si>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</si>
  <si>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</si>
  <si>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</si>
  <si>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</si>
  <si>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</si>
  <si>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</si>
  <si>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</si>
  <si>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</si>
  <si>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</si>
  <si>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</si>
  <si>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</si>
  <si>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</si>
  <si>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</si>
  <si>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</si>
  <si>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</si>
  <si>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</si>
  <si>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</si>
  <si>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</si>
  <si>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</si>
  <si>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</si>
  <si>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</si>
  <si>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</si>
  <si>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</si>
  <si>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</si>
  <si>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</si>
  <si>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</si>
  <si>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</si>
  <si>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</si>
  <si>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</si>
  <si>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</si>
  <si>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</si>
  <si>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</si>
  <si>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</si>
  <si>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</si>
  <si>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</si>
  <si>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</si>
  <si>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</si>
  <si>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</si>
  <si>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</si>
  <si>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</si>
  <si>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</si>
  <si>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</si>
  <si>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</si>
  <si>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</si>
  <si>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</si>
  <si>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</si>
  <si>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</si>
  <si>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</si>
  <si>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</si>
  <si>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</si>
  <si>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</si>
  <si>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</si>
  <si>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</si>
  <si>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</si>
  <si>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</si>
  <si>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</si>
  <si>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</si>
  <si>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</si>
  <si>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</si>
  <si>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</si>
  <si>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</si>
  <si>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</si>
  <si>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</si>
  <si>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</si>
  <si>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</si>
  <si>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</si>
  <si>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</si>
  <si>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</si>
  <si>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</si>
  <si>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</si>
  <si>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</si>
  <si>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</si>
  <si>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</si>
  <si>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</si>
  <si>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</si>
  <si>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</si>
  <si>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</si>
  <si>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</si>
  <si>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</si>
  <si>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</si>
  <si>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</si>
  <si>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</si>
  <si>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</si>
  <si>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</si>
  <si>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</si>
  <si>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</si>
  <si>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</si>
  <si>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</si>
  <si>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</si>
  <si>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</si>
  <si>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</si>
  <si>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</si>
  <si>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</si>
  <si>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</si>
  <si>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</si>
  <si>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</si>
  <si>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</si>
  <si>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</si>
  <si>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</si>
  <si>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</si>
  <si>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</si>
  <si>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</si>
  <si>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</si>
  <si>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</si>
  <si>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</si>
  <si>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</si>
  <si>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</si>
  <si>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</si>
  <si>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</si>
  <si>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</si>
  <si>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</si>
  <si>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</si>
  <si>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</si>
  <si>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</si>
  <si>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</si>
  <si>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</si>
  <si>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</si>
  <si>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</si>
  <si>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</si>
  <si>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</si>
  <si>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</si>
  <si>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</si>
  <si>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</si>
  <si>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</si>
  <si>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</si>
  <si>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</si>
  <si>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</si>
  <si>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</si>
  <si>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</si>
  <si>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</si>
  <si>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</si>
  <si>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</si>
  <si>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</si>
  <si>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</si>
  <si>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</si>
  <si>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</si>
  <si>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</si>
  <si>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</si>
  <si>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</si>
  <si>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</si>
  <si>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</si>
  <si>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</si>
  <si>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</si>
  <si>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</si>
  <si>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</si>
  <si>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</si>
  <si>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</si>
  <si>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</si>
  <si>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</si>
  <si>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</si>
  <si>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</si>
  <si>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</si>
  <si>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</si>
  <si>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</si>
  <si>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</si>
  <si>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</si>
  <si>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</si>
  <si>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</si>
  <si>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</si>
  <si>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</si>
  <si>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</si>
  <si>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</si>
  <si>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</si>
  <si>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</si>
  <si>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</si>
  <si>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</si>
  <si>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</si>
  <si>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</si>
  <si>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</si>
  <si>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</si>
  <si>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</si>
  <si>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</si>
  <si>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</si>
  <si>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</si>
  <si>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</si>
  <si>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</si>
  <si>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</si>
  <si>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</si>
  <si>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</si>
  <si>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</si>
  <si>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</si>
  <si>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</si>
  <si>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</si>
  <si>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</si>
  <si>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</si>
  <si>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</si>
  <si>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</si>
  <si>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</si>
  <si>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</si>
  <si>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</si>
  <si>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</si>
  <si>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</si>
  <si>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</si>
  <si>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</si>
  <si>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</si>
  <si>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</si>
  <si>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</si>
  <si>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</si>
  <si>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</si>
  <si>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</si>
  <si>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</si>
  <si>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</si>
  <si>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</si>
  <si>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</si>
  <si>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</si>
  <si>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</si>
  <si>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</si>
  <si>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</si>
  <si>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</si>
  <si>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</si>
  <si>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</si>
  <si>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</si>
  <si>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</si>
  <si>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</si>
  <si>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</si>
  <si>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</si>
  <si>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</si>
  <si>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</si>
  <si>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</si>
  <si>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</si>
  <si>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</si>
  <si>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</si>
  <si>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</si>
  <si>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</si>
  <si>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</si>
  <si>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</si>
  <si>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</si>
  <si>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</si>
  <si>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</si>
  <si>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</si>
  <si>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</si>
  <si>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</si>
  <si>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</si>
  <si>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</si>
  <si>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</si>
  <si>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</si>
  <si>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</si>
  <si>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</si>
  <si>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</si>
  <si>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</si>
  <si>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</si>
  <si>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</si>
  <si>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</si>
  <si>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</si>
  <si>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</si>
  <si>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</si>
  <si>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</si>
  <si>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</si>
  <si>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</si>
  <si>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</si>
  <si>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</si>
  <si>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</si>
  <si>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</si>
  <si>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</si>
  <si>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</si>
  <si>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</si>
  <si>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</si>
  <si>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</si>
  <si>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</si>
  <si>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</si>
  <si>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</si>
  <si>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</si>
  <si>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</si>
  <si>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</si>
  <si>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</si>
  <si>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</si>
  <si>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</si>
  <si>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</si>
  <si>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</si>
  <si>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</si>
  <si>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</si>
  <si>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</si>
  <si>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</si>
  <si>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</si>
  <si>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</si>
  <si>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</si>
  <si>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</si>
  <si>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</si>
  <si>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</si>
  <si>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</si>
  <si>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</si>
  <si>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</si>
  <si>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</si>
  <si>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</si>
  <si>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</si>
  <si>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</si>
  <si>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</si>
  <si>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</si>
  <si>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</si>
  <si>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</si>
  <si>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</si>
  <si>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</si>
  <si>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</si>
  <si>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</si>
  <si>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</si>
  <si>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</si>
  <si>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</si>
  <si>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</si>
  <si>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</si>
  <si>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</si>
  <si>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</si>
  <si>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</si>
  <si>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</si>
  <si>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</si>
  <si>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</si>
  <si>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</si>
  <si>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</si>
  <si>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</si>
  <si>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</si>
  <si>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</si>
  <si>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</si>
  <si>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</si>
  <si>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</si>
  <si>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</si>
  <si>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</si>
  <si>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</si>
  <si>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</si>
  <si>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</si>
  <si>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</si>
  <si>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</si>
  <si>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</si>
  <si>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</si>
  <si>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</si>
  <si>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</si>
  <si>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</si>
  <si>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</si>
  <si>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</si>
  <si>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</si>
  <si>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</si>
  <si>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</si>
  <si>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</si>
  <si>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</si>
  <si>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</si>
  <si>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</si>
  <si>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</si>
  <si>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</si>
  <si>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</si>
  <si>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</si>
  <si>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</si>
  <si>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</si>
  <si>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</si>
  <si>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</si>
  <si>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</si>
  <si>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</si>
  <si>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</si>
  <si>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</si>
  <si>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</si>
  <si>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</si>
  <si>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</si>
  <si>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</si>
  <si>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</si>
  <si>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</si>
  <si>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</si>
  <si>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</si>
  <si>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</si>
  <si>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</si>
  <si>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</si>
  <si>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</si>
  <si>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</si>
  <si>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</si>
  <si>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</si>
  <si>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</si>
  <si>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</si>
  <si>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</si>
  <si>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</si>
  <si>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</si>
  <si>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</si>
  <si>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</si>
  <si>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</si>
  <si>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</si>
  <si>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</si>
  <si>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</si>
  <si>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</si>
  <si>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</si>
  <si>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</si>
  <si>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</si>
  <si>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</si>
  <si>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</si>
  <si>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</si>
  <si>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</si>
  <si>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</si>
  <si>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</si>
  <si>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</si>
  <si>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</si>
  <si>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</si>
  <si>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</si>
  <si>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</si>
  <si>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</si>
  <si>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</si>
  <si>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</si>
  <si>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</si>
  <si>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</si>
  <si>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</si>
  <si>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</si>
  <si>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</si>
  <si>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</si>
  <si>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</si>
  <si>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</si>
  <si>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</si>
  <si>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</si>
  <si>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</si>
  <si>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</si>
  <si>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</si>
  <si>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</si>
  <si>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</si>
  <si>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</si>
  <si>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</si>
  <si>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</si>
  <si>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</si>
  <si>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</si>
  <si>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</si>
  <si>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</si>
  <si>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</si>
  <si>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</si>
  <si>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</si>
  <si>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</si>
  <si>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</si>
  <si>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</si>
  <si>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</si>
  <si>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</si>
  <si>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</si>
  <si>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</si>
  <si>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</si>
  <si>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</si>
  <si>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</si>
  <si>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</si>
  <si>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</si>
  <si>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</si>
  <si>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</si>
  <si>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</si>
  <si>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</si>
  <si>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</si>
  <si>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</si>
  <si>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</si>
  <si>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</si>
  <si>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</si>
  <si>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</si>
  <si>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</si>
  <si>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</si>
  <si>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</si>
  <si>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</si>
  <si>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</si>
  <si>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</si>
  <si>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</si>
  <si>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</si>
  <si>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</si>
  <si>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</si>
  <si>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</si>
  <si>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</si>
  <si>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</si>
  <si>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</si>
  <si>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</si>
  <si>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</si>
  <si>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</si>
  <si>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</si>
  <si>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</si>
  <si>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</si>
  <si>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</si>
  <si>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</si>
  <si>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</si>
  <si>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</si>
  <si>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</si>
  <si>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</si>
  <si>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</si>
  <si>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</si>
  <si>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</si>
  <si>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</si>
  <si>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</si>
  <si>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</si>
  <si>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</si>
  <si>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</si>
  <si>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</si>
  <si>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</si>
  <si>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</si>
  <si>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</si>
  <si>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</si>
  <si>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</si>
  <si>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</si>
  <si>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</si>
  <si>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</si>
  <si>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</si>
  <si>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</si>
  <si>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</si>
  <si>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</si>
  <si>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</si>
  <si>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</si>
  <si>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</si>
  <si>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</si>
  <si>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</si>
  <si>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</si>
  <si>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</si>
  <si>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</si>
  <si>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</si>
  <si>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</si>
  <si>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</si>
  <si>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</si>
  <si>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</si>
  <si>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</si>
  <si>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</si>
  <si>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</si>
  <si>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</si>
  <si>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</si>
  <si>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</si>
  <si>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</si>
  <si>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</si>
  <si>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</si>
  <si>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</si>
  <si>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</si>
  <si>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</si>
  <si>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</si>
  <si>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</si>
  <si>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</si>
  <si>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</si>
  <si>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</si>
  <si>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</si>
  <si>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</si>
  <si>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</si>
  <si>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</si>
  <si>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</si>
  <si>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</si>
  <si>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</si>
  <si>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</si>
  <si>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</si>
  <si>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</si>
  <si>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</si>
  <si>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</si>
  <si>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</si>
  <si>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</si>
  <si>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</si>
  <si>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</si>
  <si>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</si>
  <si>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</si>
  <si>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</si>
  <si>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</si>
  <si>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</si>
  <si>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</si>
  <si>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</si>
  <si>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</si>
  <si>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</si>
  <si>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</si>
  <si>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</si>
  <si>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</si>
  <si>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</si>
  <si>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</si>
  <si>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</si>
  <si>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</si>
  <si>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</si>
  <si>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</si>
  <si>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</si>
  <si>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</si>
  <si>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</si>
  <si>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</si>
  <si>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</si>
  <si>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</si>
  <si>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</si>
  <si>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</si>
  <si>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</si>
  <si>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</si>
  <si>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</si>
  <si>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</si>
  <si>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</si>
  <si>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</si>
  <si>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</si>
  <si>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</si>
  <si>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</si>
  <si>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</si>
  <si>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</si>
  <si>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</si>
  <si>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</si>
  <si>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</si>
  <si>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</si>
  <si>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</si>
  <si>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</si>
  <si>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</si>
  <si>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</si>
  <si>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</si>
  <si>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</si>
  <si>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</si>
  <si>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</si>
  <si>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</si>
  <si>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</si>
  <si>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</si>
  <si>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</si>
  <si>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</si>
  <si>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</si>
  <si>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</si>
  <si>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</si>
  <si>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</si>
  <si>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</si>
  <si>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</si>
  <si>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</si>
  <si>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</si>
  <si>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</si>
  <si>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</si>
  <si>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</si>
  <si>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</si>
  <si>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</si>
  <si>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</si>
  <si>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</si>
  <si>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</si>
  <si>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</si>
  <si>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</si>
  <si>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</si>
  <si>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</si>
  <si>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</si>
  <si>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</si>
  <si>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</si>
  <si>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</si>
  <si>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</si>
  <si>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</si>
  <si>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</si>
  <si>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</si>
  <si>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</si>
  <si>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</si>
  <si>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</si>
  <si>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</si>
  <si>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</si>
  <si>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</si>
  <si>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</si>
  <si>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</si>
  <si>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</si>
  <si>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</si>
  <si>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</si>
  <si>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</si>
  <si>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</si>
  <si>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</si>
  <si>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</si>
  <si>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</si>
  <si>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</si>
  <si>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</si>
  <si>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</si>
  <si>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</si>
  <si>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</si>
  <si>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</si>
  <si>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</si>
  <si>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</si>
  <si>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</si>
  <si>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</si>
  <si>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</si>
  <si>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</si>
  <si>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</si>
  <si>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</si>
  <si>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</si>
  <si>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</si>
  <si>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</si>
  <si>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</si>
  <si>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</si>
  <si>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</si>
  <si>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</si>
  <si>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</si>
  <si>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</si>
  <si>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</si>
  <si>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</si>
  <si>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</si>
  <si>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</si>
  <si>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</si>
  <si>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</si>
  <si>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</si>
  <si>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</si>
  <si>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</si>
  <si>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</si>
  <si>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</si>
  <si>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</si>
  <si>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</si>
  <si>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</si>
  <si>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</si>
  <si>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</si>
  <si>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</si>
  <si>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</si>
  <si>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</si>
  <si>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</si>
  <si>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</si>
  <si>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</si>
  <si>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</si>
  <si>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</si>
  <si>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</si>
  <si>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</si>
  <si>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</si>
  <si>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</si>
  <si>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</si>
  <si>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</si>
  <si>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</si>
  <si>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</si>
  <si>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</si>
  <si>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</si>
  <si>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</si>
  <si>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</si>
  <si>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</si>
  <si>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</si>
  <si>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</si>
  <si>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</si>
  <si>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</si>
  <si>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</si>
  <si>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</si>
  <si>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</si>
  <si>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</si>
  <si>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</si>
  <si>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</si>
  <si>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</si>
  <si>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</si>
  <si>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</si>
  <si>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</si>
  <si>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</si>
  <si>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</si>
  <si>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</si>
  <si>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</si>
  <si>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</si>
  <si>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</si>
  <si>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</si>
  <si>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</si>
  <si>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</si>
  <si>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</si>
  <si>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</si>
  <si>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</si>
  <si>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</si>
  <si>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</si>
  <si>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</si>
  <si>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</si>
  <si>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</si>
  <si>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</si>
  <si>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</si>
  <si>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</si>
  <si>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</si>
  <si>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</si>
  <si>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</si>
  <si>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</si>
  <si>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</si>
  <si>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</si>
  <si>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</si>
  <si>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</si>
  <si>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</si>
  <si>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</si>
  <si>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</si>
  <si>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</si>
  <si>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</si>
  <si>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</si>
  <si>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</si>
  <si>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</si>
  <si>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</si>
  <si>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</si>
  <si>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</si>
  <si>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</si>
  <si>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</si>
  <si>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</si>
  <si>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</si>
  <si>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</si>
  <si>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</si>
  <si>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</si>
  <si>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</si>
  <si>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</si>
  <si>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</si>
  <si>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</si>
  <si>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</si>
  <si>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</si>
  <si>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</si>
  <si>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</si>
  <si>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</si>
  <si>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</si>
  <si>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</si>
  <si>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</si>
  <si>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</si>
  <si>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</si>
  <si>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</si>
  <si>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</si>
  <si>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</si>
  <si>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</si>
  <si>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</si>
  <si>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</si>
  <si>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</si>
  <si>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</si>
  <si>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</si>
  <si>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</si>
  <si>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</si>
  <si>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</si>
  <si>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</si>
  <si>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</si>
  <si>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</si>
  <si>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</si>
  <si>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</si>
  <si>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</si>
  <si>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</si>
  <si>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</si>
  <si>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</si>
  <si>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</si>
  <si>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</si>
  <si>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</si>
  <si>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</si>
  <si>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</si>
  <si>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</si>
  <si>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</si>
  <si>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</si>
  <si>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</si>
  <si>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</si>
  <si>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</si>
  <si>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</si>
  <si>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</si>
  <si>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</si>
  <si>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</si>
  <si>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</si>
  <si>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</si>
  <si>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</si>
  <si>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</si>
  <si>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</si>
  <si>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</si>
  <si>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</si>
  <si>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</si>
  <si>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</si>
  <si>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</si>
  <si>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</si>
  <si>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</si>
  <si>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</si>
  <si>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</si>
  <si>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</si>
  <si>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</si>
  <si>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</si>
  <si>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</si>
  <si>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</si>
  <si>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</si>
  <si>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</si>
  <si>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</si>
  <si>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</si>
  <si>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</si>
  <si>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</si>
  <si>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</si>
  <si>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</si>
  <si>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</si>
  <si>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</si>
  <si>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</si>
  <si>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</si>
  <si>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</si>
  <si>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</si>
  <si>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</si>
  <si>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</si>
  <si>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</si>
  <si>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</si>
  <si>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</si>
  <si>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</si>
  <si>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</si>
  <si>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</si>
  <si>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</si>
  <si>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</si>
  <si>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</si>
  <si>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</si>
  <si>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</si>
  <si>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</si>
  <si>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</si>
  <si>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</si>
  <si>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</si>
  <si>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</si>
  <si>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</si>
  <si>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</si>
  <si>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</si>
  <si>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</si>
  <si>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</si>
  <si>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</si>
  <si>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</si>
  <si>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</si>
  <si>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</si>
  <si>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</si>
  <si>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</si>
  <si>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</si>
  <si>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</si>
  <si>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</si>
  <si>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</si>
  <si>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</si>
  <si>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</si>
  <si>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</si>
  <si>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</si>
  <si>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</si>
  <si>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</si>
  <si>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</si>
  <si>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</si>
  <si>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</si>
  <si>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</si>
  <si>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</si>
  <si>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</si>
  <si>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</si>
  <si>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</si>
  <si>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</si>
  <si>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</si>
  <si>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</si>
  <si>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</si>
  <si>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</si>
  <si>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</si>
  <si>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</si>
  <si>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</si>
  <si>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</si>
  <si>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</si>
  <si>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</si>
  <si>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</si>
  <si>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</si>
  <si>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</si>
  <si>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</si>
  <si>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</si>
  <si>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</si>
  <si>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</si>
  <si>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</si>
  <si>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</si>
  <si>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</si>
  <si>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</si>
  <si>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</si>
  <si>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</si>
  <si>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</si>
  <si>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</si>
  <si>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</si>
  <si>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</si>
  <si>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</si>
  <si>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</si>
  <si>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</si>
  <si>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</si>
  <si>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</si>
  <si>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</si>
  <si>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</si>
  <si>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</si>
  <si>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</si>
  <si>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</si>
  <si>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</si>
  <si>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</si>
  <si>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</si>
  <si>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</si>
  <si>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</si>
  <si>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</si>
  <si>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</si>
  <si>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</si>
  <si>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</si>
  <si>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</si>
  <si>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</si>
  <si>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</si>
  <si>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</si>
  <si>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</si>
  <si>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</si>
  <si>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</si>
  <si>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</si>
  <si>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</si>
  <si>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</si>
  <si>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</si>
  <si>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</si>
  <si>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</si>
  <si>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</si>
  <si>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</si>
  <si>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</si>
  <si>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</si>
  <si>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</si>
  <si>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</si>
  <si>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</si>
  <si>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</si>
  <si>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</si>
  <si>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</si>
  <si>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</si>
  <si>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</si>
  <si>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</si>
  <si>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</si>
  <si>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</si>
  <si>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</si>
  <si>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</si>
  <si>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</si>
  <si>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</si>
  <si>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</si>
  <si>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</si>
  <si>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</si>
  <si>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</si>
  <si>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</si>
  <si>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</si>
  <si>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</si>
  <si>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</si>
  <si>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</si>
  <si>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</si>
  <si>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</si>
  <si>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</si>
  <si>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</si>
  <si>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</si>
  <si>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</si>
  <si>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</si>
  <si>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</si>
  <si>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</si>
  <si>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</si>
  <si>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</si>
  <si>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</si>
  <si>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</si>
  <si>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</si>
  <si>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</si>
  <si>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</si>
  <si>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</si>
  <si>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</si>
  <si>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</si>
  <si>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</si>
  <si>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</si>
  <si>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</si>
  <si>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</si>
  <si>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</si>
  <si>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</si>
  <si>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</si>
  <si>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</si>
  <si>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</si>
  <si>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</si>
  <si>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</si>
  <si>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</si>
  <si>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</si>
  <si>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</si>
  <si>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</si>
  <si>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</si>
  <si>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</si>
  <si>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</si>
  <si>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</si>
  <si>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</si>
  <si>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</si>
  <si>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</si>
  <si>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</si>
  <si>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</si>
  <si>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</si>
  <si>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</si>
  <si>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</si>
  <si>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</si>
  <si>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</si>
  <si>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</si>
  <si>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</si>
  <si>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</si>
  <si>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</si>
  <si>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</si>
  <si>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</si>
  <si>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</si>
  <si>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</si>
  <si>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</si>
  <si>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</si>
  <si>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</si>
  <si>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</si>
  <si>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</si>
  <si>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</si>
  <si>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</si>
  <si>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</si>
  <si>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</si>
  <si>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</si>
  <si>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</si>
  <si>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</si>
  <si>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</si>
  <si>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</si>
  <si>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</si>
  <si>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</si>
  <si>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</si>
  <si>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</si>
  <si>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</si>
  <si>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</si>
  <si>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</si>
  <si>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</si>
  <si>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</si>
  <si>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</si>
  <si>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</si>
  <si>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</si>
  <si>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</si>
  <si>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</si>
  <si>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</si>
  <si>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</si>
  <si>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</si>
  <si>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</si>
  <si>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</si>
  <si>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</si>
  <si>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</si>
  <si>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</si>
  <si>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</si>
  <si>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</si>
  <si>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</si>
  <si>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</si>
  <si>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</si>
  <si>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</si>
  <si>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</si>
  <si>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</si>
  <si>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</si>
  <si>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</si>
  <si>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</si>
  <si>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</si>
  <si>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</si>
  <si>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</si>
  <si>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</si>
  <si>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</si>
  <si>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</si>
  <si>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</si>
  <si>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</si>
  <si>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</si>
  <si>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</si>
  <si>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</si>
  <si>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</si>
  <si>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</si>
  <si>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</si>
  <si>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</si>
  <si>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</si>
  <si>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</si>
  <si>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</si>
  <si>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</si>
  <si>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</si>
  <si>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</si>
  <si>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</si>
  <si>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</si>
  <si>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</si>
  <si>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</si>
  <si>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</si>
  <si>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</si>
  <si>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</si>
  <si>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</si>
  <si>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</si>
  <si>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</si>
  <si>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</si>
  <si>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</si>
  <si>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</si>
  <si>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</si>
  <si>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</si>
  <si>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</si>
  <si>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</si>
  <si>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</si>
  <si>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</si>
  <si>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</si>
  <si>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</si>
  <si>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</si>
  <si>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</si>
  <si>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</si>
  <si>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</si>
  <si>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</si>
  <si>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</si>
  <si>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</si>
  <si>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</si>
  <si>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</si>
  <si>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</si>
  <si>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</si>
  <si>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</si>
  <si>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</si>
  <si>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</si>
  <si>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</si>
  <si>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</si>
  <si>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</si>
  <si>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</si>
  <si>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</si>
  <si>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</si>
  <si>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</si>
  <si>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</si>
  <si>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</si>
  <si>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</si>
  <si>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</si>
  <si>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</si>
  <si>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</si>
  <si>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</si>
  <si>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</si>
  <si>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</si>
  <si>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</si>
  <si>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</si>
  <si>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</si>
  <si>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</si>
  <si>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</si>
  <si>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</si>
  <si>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</si>
  <si>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</si>
  <si>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</si>
  <si>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</si>
  <si>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</si>
  <si>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</si>
  <si>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</si>
  <si>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</si>
  <si>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</si>
  <si>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</si>
  <si>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</si>
  <si>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</si>
  <si>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</si>
  <si>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</si>
  <si>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</si>
  <si>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</si>
  <si>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</si>
  <si>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</si>
  <si>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</si>
  <si>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</si>
  <si>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</si>
  <si>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</si>
  <si>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</si>
  <si>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</si>
  <si>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</si>
  <si>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</si>
  <si>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</si>
  <si>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</si>
  <si>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</si>
  <si>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</si>
  <si>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</si>
  <si>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</si>
  <si>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</si>
  <si>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</si>
  <si>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</si>
  <si>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</si>
  <si>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</si>
  <si>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</si>
  <si>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</si>
  <si>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</si>
  <si>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</si>
  <si>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</si>
  <si>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</si>
  <si>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</si>
  <si>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</si>
  <si>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</si>
  <si>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</si>
  <si>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</si>
  <si>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</si>
  <si>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</si>
  <si>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</si>
  <si>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</si>
  <si>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</si>
  <si>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</si>
  <si>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</si>
  <si>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</si>
  <si>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</si>
  <si>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</si>
  <si>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</si>
  <si>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</si>
  <si>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</si>
  <si>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</si>
  <si>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</si>
  <si>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</si>
  <si>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</si>
  <si>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</si>
  <si>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</si>
  <si>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</si>
  <si>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</si>
  <si>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</si>
  <si>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</si>
  <si>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</si>
  <si>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</si>
  <si>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</si>
  <si>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</si>
  <si>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</si>
  <si>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</si>
  <si>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</si>
  <si>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</si>
  <si>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</si>
  <si>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</si>
  <si>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</si>
  <si>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</si>
  <si>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</si>
  <si>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</si>
  <si>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</si>
  <si>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</si>
  <si>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</si>
  <si>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</si>
  <si>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</si>
  <si>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</si>
  <si>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</si>
  <si>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</si>
  <si>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</si>
  <si>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</si>
  <si>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</si>
  <si>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</si>
  <si>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</si>
  <si>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</si>
  <si>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</si>
  <si>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</si>
  <si>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</si>
  <si>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</si>
  <si>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</si>
  <si>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</si>
  <si>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</si>
  <si>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</si>
  <si>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</si>
  <si>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</si>
  <si>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</si>
  <si>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</si>
  <si>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</si>
  <si>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</si>
  <si>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</si>
  <si>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</si>
  <si>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</si>
  <si>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</si>
  <si>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</si>
  <si>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</si>
  <si>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</si>
  <si>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</si>
  <si>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</si>
  <si>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</si>
  <si>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</si>
  <si>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</si>
  <si>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</si>
  <si>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</si>
  <si>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</si>
  <si>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</si>
  <si>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</si>
  <si>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</si>
  <si>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</si>
  <si>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</si>
  <si>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</si>
  <si>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</si>
  <si>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</si>
  <si>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</si>
  <si>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</si>
  <si>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</si>
  <si>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</si>
  <si>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</si>
  <si>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</si>
  <si>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</si>
  <si>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</si>
  <si>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</si>
  <si>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</si>
  <si>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</si>
  <si>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</si>
  <si>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</si>
  <si>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</si>
  <si>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</si>
  <si>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</si>
  <si>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</si>
  <si>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</si>
  <si>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</si>
  <si>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</si>
  <si>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</si>
  <si>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</si>
  <si>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</si>
  <si>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</si>
  <si>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</si>
  <si>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</si>
  <si>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</si>
  <si>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</si>
  <si>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</si>
  <si>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</si>
  <si>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</si>
  <si>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</si>
  <si>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</si>
  <si>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</si>
  <si>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</si>
  <si>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</si>
  <si>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</si>
  <si>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</si>
  <si>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</si>
  <si>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</si>
  <si>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</si>
  <si>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</si>
  <si>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</si>
  <si>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</si>
  <si>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</si>
  <si>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</si>
  <si>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</si>
  <si>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</si>
  <si>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</si>
  <si>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</si>
  <si>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</si>
  <si>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</si>
  <si>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</si>
  <si>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</si>
  <si>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</si>
  <si>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</si>
  <si>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</si>
  <si>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</si>
  <si>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</si>
  <si>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</si>
  <si>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</si>
  <si>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</si>
  <si>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</si>
  <si>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</si>
  <si>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</si>
  <si>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</si>
  <si>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</si>
  <si>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</si>
  <si>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</si>
  <si>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</si>
  <si>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</si>
  <si>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</si>
  <si>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</si>
  <si>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</si>
  <si>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</si>
  <si>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</si>
  <si>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</si>
  <si>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</si>
  <si>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</si>
  <si>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</si>
  <si>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</si>
  <si>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</si>
  <si>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</si>
  <si>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</si>
  <si>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</si>
  <si>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</si>
  <si>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</si>
  <si>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</si>
  <si>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</si>
  <si>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</si>
  <si>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</si>
  <si>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</si>
  <si>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</si>
  <si>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</si>
  <si>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</si>
  <si>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</si>
  <si>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</si>
  <si>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</si>
  <si>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</si>
  <si>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</si>
  <si>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</si>
  <si>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</si>
  <si>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</si>
  <si>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</si>
  <si>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</si>
  <si>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</si>
  <si>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</si>
  <si>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</si>
  <si>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</si>
  <si>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</si>
  <si>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</si>
  <si>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</si>
  <si>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</si>
  <si>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</si>
  <si>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</si>
  <si>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</si>
  <si>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</si>
  <si>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</si>
  <si>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</si>
  <si>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</si>
  <si>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</si>
  <si>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</si>
  <si>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</si>
  <si>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</si>
  <si>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</si>
  <si>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</si>
  <si>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</si>
  <si>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</si>
  <si>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</si>
  <si>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</si>
  <si>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</si>
  <si>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</si>
  <si>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</si>
  <si>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</si>
  <si>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</si>
  <si>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</si>
  <si>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</si>
  <si>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</si>
  <si>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</si>
  <si>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</si>
  <si>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</si>
  <si>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</si>
  <si>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</si>
  <si>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</si>
  <si>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</si>
  <si>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</si>
  <si>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</si>
  <si>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</si>
  <si>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</si>
  <si>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</si>
  <si>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</si>
  <si>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</si>
  <si>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</si>
  <si>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</si>
  <si>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</si>
  <si>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</si>
  <si>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</si>
  <si>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</si>
  <si>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</si>
  <si>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</si>
  <si>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</si>
  <si>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</si>
  <si>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</si>
  <si>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</si>
  <si>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</si>
  <si>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</si>
  <si>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</si>
  <si>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</si>
  <si>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</si>
  <si>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</si>
  <si>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</si>
  <si>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</si>
  <si>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</si>
  <si>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</si>
  <si>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</si>
  <si>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</si>
  <si>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</si>
  <si>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</si>
  <si>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</si>
  <si>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</si>
  <si>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</si>
  <si>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</si>
  <si>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</si>
  <si>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</si>
  <si>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</si>
  <si>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</si>
  <si>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</si>
  <si>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</si>
  <si>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</si>
  <si>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</si>
  <si>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</si>
  <si>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</si>
  <si>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</si>
  <si>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</si>
  <si>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</si>
  <si>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</si>
  <si>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</si>
  <si>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</si>
  <si>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</si>
  <si>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</si>
  <si>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</si>
  <si>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</si>
  <si>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</si>
  <si>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</si>
  <si>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</si>
  <si>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</si>
  <si>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</si>
  <si>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</si>
  <si>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</si>
  <si>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</si>
  <si>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</si>
  <si>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</si>
  <si>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</si>
  <si>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</si>
  <si>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</si>
  <si>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</si>
  <si>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</si>
  <si>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</si>
  <si>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</si>
  <si>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</si>
  <si>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</si>
  <si>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</si>
  <si>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</si>
  <si>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</si>
  <si>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</si>
  <si>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</si>
  <si>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</si>
  <si>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</si>
  <si>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</si>
  <si>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</si>
  <si>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</si>
  <si>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</si>
  <si>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</si>
  <si>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</si>
  <si>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</si>
  <si>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</si>
  <si>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</si>
  <si>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</si>
  <si>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</si>
  <si>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</si>
  <si>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</si>
  <si>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</si>
  <si>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</si>
  <si>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</si>
  <si>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</si>
  <si>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</si>
  <si>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</si>
  <si>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</si>
  <si>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</si>
  <si>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</si>
  <si>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</si>
  <si>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</si>
  <si>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</si>
  <si>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</si>
  <si>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</si>
  <si>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</si>
  <si>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</si>
  <si>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</si>
  <si>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</si>
  <si>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</si>
  <si>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</si>
  <si>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</si>
  <si>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</si>
  <si>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</si>
  <si>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</si>
  <si>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</si>
  <si>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</si>
  <si>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</si>
  <si>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</si>
  <si>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</si>
  <si>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</si>
  <si>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</si>
  <si>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</si>
  <si>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</si>
  <si>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</si>
  <si>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</si>
  <si>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</si>
  <si>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</si>
  <si>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</si>
  <si>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</si>
  <si>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</si>
  <si>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</si>
  <si>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</si>
  <si>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</si>
  <si>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</si>
  <si>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</si>
  <si>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</si>
  <si>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</si>
  <si>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</si>
  <si>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</si>
  <si>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</si>
  <si>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</si>
  <si>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</si>
  <si>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</si>
  <si>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</si>
  <si>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</si>
  <si>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</si>
  <si>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</si>
  <si>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</si>
  <si>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</si>
  <si>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</si>
  <si>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</si>
  <si>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</si>
  <si>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</si>
  <si>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</si>
  <si>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</si>
  <si>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</si>
  <si>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</si>
  <si>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</si>
  <si>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</si>
  <si>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</si>
  <si>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</si>
  <si>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</si>
  <si>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</si>
  <si>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</si>
  <si>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</si>
  <si>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</si>
  <si>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</si>
  <si>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</si>
  <si>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</si>
  <si>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</si>
  <si>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</si>
  <si>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</si>
  <si>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</si>
  <si>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</si>
  <si>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</si>
  <si>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</si>
  <si>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</si>
  <si>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</si>
  <si>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</si>
  <si>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</si>
  <si>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</si>
  <si>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</si>
  <si>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</si>
  <si>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</si>
  <si>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</si>
  <si>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</si>
  <si>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</si>
  <si>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</si>
  <si>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</si>
  <si>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</si>
  <si>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</si>
  <si>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</si>
  <si>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</si>
  <si>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</si>
  <si>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</si>
  <si>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</si>
  <si>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</si>
  <si>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</si>
  <si>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</si>
  <si>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</si>
  <si>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</si>
  <si>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</si>
  <si>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</si>
  <si>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</si>
  <si>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</si>
  <si>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</si>
  <si>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</si>
  <si>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</si>
  <si>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</si>
  <si>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</si>
  <si>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</si>
  <si>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</si>
  <si>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</si>
  <si>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</si>
  <si>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</si>
  <si>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</si>
  <si>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</si>
  <si>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</si>
  <si>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</si>
  <si>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</si>
  <si>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</si>
  <si>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</si>
  <si>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</si>
  <si>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</si>
  <si>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</si>
  <si>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</si>
  <si>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</si>
  <si>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</si>
  <si>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</si>
  <si>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</si>
  <si>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</si>
  <si>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</si>
  <si>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</si>
  <si>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</si>
  <si>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</si>
  <si>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</si>
  <si>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</si>
  <si>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</si>
  <si>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</si>
  <si>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</si>
  <si>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</si>
  <si>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</si>
  <si>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</si>
  <si>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</si>
  <si>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</si>
  <si>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</si>
  <si>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</si>
  <si>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</si>
  <si>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</si>
  <si>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</si>
  <si>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</si>
  <si>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</si>
  <si>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</si>
  <si>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</si>
  <si>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</si>
  <si>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</si>
  <si>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</si>
  <si>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</si>
  <si>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</si>
  <si>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</si>
  <si>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</si>
  <si>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</si>
  <si>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</si>
  <si>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</si>
  <si>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</si>
  <si>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</si>
  <si>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</si>
  <si>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</si>
  <si>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</si>
  <si>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</si>
  <si>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</si>
  <si>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</si>
  <si>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</si>
  <si>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</si>
  <si>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</si>
  <si>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</si>
  <si>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</si>
  <si>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</si>
  <si>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</si>
  <si>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</si>
  <si>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</si>
  <si>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</si>
  <si>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</si>
  <si>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</si>
  <si>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</si>
  <si>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</si>
  <si>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</si>
  <si>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</si>
  <si>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</si>
  <si>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</si>
  <si>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</si>
  <si>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</si>
  <si>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</si>
  <si>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</si>
  <si>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</si>
  <si>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</si>
  <si>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</si>
  <si>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</si>
  <si>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</si>
  <si>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</si>
  <si>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</si>
  <si>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</si>
  <si>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</si>
  <si>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</si>
  <si>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</si>
  <si>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</si>
  <si>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</si>
  <si>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</si>
  <si>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</si>
  <si>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</si>
  <si>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</si>
  <si>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</si>
  <si>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</si>
  <si>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</si>
  <si>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</si>
  <si>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</si>
  <si>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</si>
  <si>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</si>
  <si>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</si>
  <si>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</si>
  <si>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</si>
  <si>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</si>
  <si>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</si>
  <si>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</si>
  <si>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</si>
  <si>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</si>
  <si>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</si>
  <si>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</si>
  <si>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</si>
  <si>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</si>
  <si>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</si>
  <si>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</si>
  <si>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</si>
  <si>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</si>
  <si>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</si>
  <si>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</si>
  <si>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</si>
  <si>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</si>
  <si>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</si>
  <si>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</si>
  <si>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</si>
  <si>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</si>
  <si>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</si>
  <si>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</si>
  <si>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</si>
  <si>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</si>
  <si>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</si>
  <si>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</si>
  <si>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</si>
  <si>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</si>
  <si>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</si>
  <si>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</si>
  <si>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</si>
  <si>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</si>
  <si>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</si>
  <si>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</si>
  <si>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</si>
  <si>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</si>
  <si>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</si>
  <si>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</si>
  <si>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</si>
  <si>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</si>
  <si>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</si>
  <si>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</si>
  <si>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</si>
  <si>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</si>
  <si>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</si>
  <si>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</si>
  <si>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</si>
  <si>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</si>
  <si>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</si>
  <si>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</si>
  <si>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</si>
  <si>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</si>
  <si>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</si>
  <si>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</si>
  <si>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</si>
  <si>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</si>
  <si>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</si>
  <si>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</si>
  <si>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</si>
  <si>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</si>
  <si>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</si>
  <si>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</si>
  <si>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</si>
  <si>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</si>
  <si>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</si>
  <si>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</si>
  <si>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</si>
  <si>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</si>
  <si>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</si>
  <si>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</si>
  <si>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</si>
  <si>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</si>
  <si>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</si>
  <si>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</si>
  <si>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</si>
  <si>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</si>
  <si>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</si>
  <si>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</si>
  <si>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</si>
  <si>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</si>
  <si>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</si>
  <si>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</si>
  <si>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</si>
  <si>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</si>
  <si>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</si>
  <si>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</si>
  <si>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</si>
  <si>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</si>
  <si>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</si>
  <si>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</si>
  <si>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</si>
  <si>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</si>
  <si>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</si>
  <si>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</si>
  <si>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</si>
  <si>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</si>
  <si>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</si>
  <si>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</si>
  <si>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</si>
  <si>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</si>
  <si>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</si>
  <si>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</si>
  <si>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</si>
  <si>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</si>
  <si>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</si>
  <si>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</si>
  <si>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</si>
  <si>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</si>
  <si>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</si>
  <si>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</si>
  <si>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</si>
  <si>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</si>
  <si>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</si>
  <si>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</si>
  <si>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</si>
  <si>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</si>
  <si>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</si>
  <si>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</si>
  <si>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</si>
  <si>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</si>
  <si>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</si>
  <si>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</si>
  <si>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</si>
  <si>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</si>
  <si>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</si>
  <si>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</si>
  <si>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</si>
  <si>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</si>
  <si>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</si>
  <si>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</si>
  <si>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</si>
  <si>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</si>
  <si>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</si>
  <si>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</si>
  <si>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</si>
  <si>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</si>
  <si>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</si>
  <si>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</si>
  <si>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</si>
  <si>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</si>
  <si>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</si>
  <si>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</si>
  <si>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</si>
  <si>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</si>
  <si>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</si>
  <si>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</si>
  <si>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</si>
  <si>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</si>
  <si>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</si>
  <si>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</si>
  <si>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</si>
  <si>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</si>
  <si>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</si>
  <si>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</si>
  <si>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</si>
  <si>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</si>
  <si>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</si>
  <si>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</si>
  <si>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</si>
  <si>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</si>
  <si>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</si>
  <si>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</si>
  <si>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</si>
  <si>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</si>
  <si>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</si>
  <si>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</si>
  <si>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</si>
  <si>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</si>
  <si>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</si>
  <si>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</si>
  <si>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</si>
  <si>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</si>
  <si>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</si>
  <si>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</si>
  <si>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</si>
  <si>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</si>
  <si>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</si>
  <si>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</si>
  <si>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</si>
  <si>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</si>
  <si>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</si>
  <si>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</si>
  <si>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</si>
  <si>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</si>
  <si>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</si>
  <si>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</si>
  <si>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</si>
  <si>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</si>
  <si>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</si>
  <si>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</si>
  <si>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</si>
  <si>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</si>
  <si>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</si>
  <si>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</si>
  <si>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</si>
  <si>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</si>
  <si>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</si>
  <si>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</si>
  <si>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</si>
  <si>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</si>
  <si>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</si>
  <si>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</si>
  <si>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</si>
  <si>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</si>
  <si>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</si>
  <si>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</si>
  <si>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</si>
  <si>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</si>
  <si>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</si>
  <si>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</si>
  <si>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</si>
  <si>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</si>
  <si>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</si>
  <si>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</si>
  <si>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</si>
  <si>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</si>
  <si>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</si>
  <si>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</si>
  <si>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</si>
  <si>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</si>
  <si>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</si>
  <si>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</si>
  <si>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</si>
  <si>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</si>
  <si>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</si>
  <si>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</si>
  <si>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</si>
  <si>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</si>
  <si>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</si>
  <si>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</si>
  <si>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</si>
  <si>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</si>
  <si>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</si>
  <si>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</si>
  <si>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</si>
  <si>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</si>
  <si>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</si>
  <si>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</si>
  <si>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</si>
  <si>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</si>
  <si>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</si>
  <si>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</si>
  <si>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</si>
  <si>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</si>
  <si>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</si>
  <si>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</si>
  <si>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</si>
  <si>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</si>
  <si>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</si>
  <si>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</si>
  <si>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</si>
  <si>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</si>
  <si>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</si>
  <si>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</si>
  <si>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</si>
  <si>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</si>
  <si>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</si>
  <si>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</si>
  <si>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</si>
  <si>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</si>
  <si>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</si>
  <si>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</si>
  <si>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</si>
  <si>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</si>
  <si>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</si>
  <si>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</si>
  <si>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</si>
  <si>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</si>
  <si>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</si>
  <si>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</si>
  <si>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</si>
  <si>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</si>
  <si>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</si>
  <si>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</si>
  <si>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</si>
  <si>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</si>
  <si>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</si>
  <si>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</si>
  <si>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</si>
  <si>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</si>
  <si>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</si>
  <si>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</si>
  <si>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</si>
  <si>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</si>
  <si>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</si>
  <si>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</si>
  <si>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</si>
  <si>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</si>
  <si>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</si>
  <si>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</si>
  <si>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</si>
  <si>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</si>
  <si>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</si>
  <si>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</si>
  <si>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</si>
  <si>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</si>
  <si>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</si>
  <si>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</si>
  <si>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</si>
  <si>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</si>
  <si>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</si>
  <si>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</si>
  <si>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</si>
  <si>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</si>
  <si>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</si>
  <si>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</si>
  <si>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</si>
  <si>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</si>
  <si>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</si>
  <si>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</si>
  <si>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</si>
  <si>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</si>
  <si>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</si>
  <si>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</si>
  <si>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</si>
  <si>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</si>
  <si>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</si>
  <si>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</si>
  <si>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</si>
  <si>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</si>
  <si>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</si>
  <si>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</si>
  <si>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</si>
  <si>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</si>
  <si>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</si>
  <si>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</si>
  <si>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</si>
  <si>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</si>
  <si>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</si>
  <si>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</si>
  <si>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</si>
  <si>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</si>
  <si>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</si>
  <si>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</si>
  <si>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</si>
  <si>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</si>
  <si>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</si>
  <si>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</si>
  <si>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</si>
  <si>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</si>
  <si>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</si>
  <si>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</si>
  <si>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</si>
  <si>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</si>
  <si>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</si>
  <si>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</si>
  <si>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</si>
  <si>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</si>
  <si>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</si>
  <si>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</si>
  <si>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</si>
  <si>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</si>
  <si>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</si>
  <si>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</si>
  <si>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</si>
  <si>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</si>
  <si>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</si>
  <si>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</si>
  <si>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</si>
  <si>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</si>
  <si>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</si>
  <si>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</si>
  <si>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</si>
  <si>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</si>
  <si>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</si>
  <si>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</si>
  <si>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</si>
  <si>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</si>
  <si>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</si>
  <si>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</si>
  <si>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</si>
  <si>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</si>
  <si>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</si>
  <si>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</si>
  <si>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</si>
  <si>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</si>
  <si>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</si>
  <si>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</si>
  <si>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</si>
  <si>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</si>
  <si>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</si>
  <si>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</si>
  <si>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</si>
  <si>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</si>
  <si>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</si>
  <si>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</si>
  <si>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</si>
  <si>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</si>
  <si>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</si>
  <si>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</si>
  <si>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</si>
  <si>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</si>
  <si>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</si>
  <si>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</si>
  <si>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</si>
  <si>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</si>
  <si>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</si>
  <si>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</si>
  <si>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</si>
  <si>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</si>
  <si>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</si>
  <si>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</si>
  <si>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</si>
  <si>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</si>
  <si>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</si>
  <si>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</si>
  <si>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</si>
  <si>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</si>
  <si>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</si>
  <si>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</si>
  <si>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</si>
  <si>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</si>
  <si>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</si>
  <si>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</si>
  <si>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</si>
  <si>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</si>
  <si>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</si>
  <si>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</si>
  <si>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</si>
  <si>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</si>
  <si>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</si>
  <si>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</si>
  <si>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</si>
  <si>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</si>
  <si>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</si>
  <si>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</si>
  <si>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</si>
  <si>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</si>
  <si>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</si>
  <si>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</si>
  <si>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</si>
  <si>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</si>
  <si>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</si>
  <si>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</si>
  <si>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</si>
  <si>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</si>
  <si>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</si>
  <si>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</si>
  <si>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</si>
  <si>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</si>
  <si>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</si>
  <si>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</si>
  <si>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</si>
  <si>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</si>
  <si>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</si>
  <si>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</si>
  <si>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</si>
  <si>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</si>
  <si>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</si>
  <si>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</si>
  <si>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</si>
  <si>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</si>
  <si>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</si>
  <si>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</si>
  <si>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</si>
  <si>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</si>
  <si>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</si>
  <si>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</si>
  <si>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</si>
  <si>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</si>
  <si>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</si>
  <si>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</si>
  <si>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</si>
  <si>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</si>
  <si>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</si>
  <si>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</si>
  <si>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</si>
  <si>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</si>
  <si>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</si>
  <si>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</si>
  <si>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</si>
  <si>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</si>
  <si>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</si>
  <si>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</si>
  <si>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</si>
  <si>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</si>
  <si>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</si>
  <si>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</si>
  <si>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</si>
  <si>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</si>
  <si>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</si>
  <si>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</si>
  <si>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</si>
  <si>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</si>
  <si>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</si>
  <si>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</si>
  <si>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</si>
  <si>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</si>
  <si>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</si>
  <si>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</si>
  <si>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</si>
  <si>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</si>
  <si>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</si>
  <si>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</si>
  <si>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</si>
  <si>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</si>
  <si>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</si>
  <si>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</si>
  <si>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</si>
  <si>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</si>
  <si>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</si>
  <si>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</si>
  <si>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</si>
  <si>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</si>
  <si>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</si>
  <si>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</si>
  <si>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</si>
  <si>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</si>
  <si>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</si>
  <si>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</si>
  <si>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</si>
  <si>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</si>
  <si>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</si>
  <si>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</si>
  <si>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</si>
  <si>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</si>
  <si>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</si>
  <si>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</si>
  <si>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</si>
  <si>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</si>
  <si>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</si>
  <si>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</si>
  <si>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</si>
  <si>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</si>
  <si>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</si>
  <si>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</si>
  <si>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</si>
  <si>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</si>
  <si>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</si>
  <si>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</si>
  <si>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</si>
  <si>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</si>
  <si>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</si>
  <si>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</si>
  <si>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</si>
  <si>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</si>
  <si>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</si>
  <si>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</si>
  <si>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</si>
  <si>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</si>
  <si>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</si>
  <si>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</si>
  <si>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</si>
  <si>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</si>
  <si>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</si>
  <si>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</si>
  <si>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</si>
  <si>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</si>
  <si>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</si>
  <si>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</si>
  <si>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</si>
  <si>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</si>
  <si>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</si>
  <si>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</si>
  <si>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</si>
  <si>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</si>
  <si>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</si>
  <si>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</si>
  <si>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</si>
  <si>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</si>
  <si>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</si>
  <si>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</si>
  <si>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</si>
  <si>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</si>
  <si>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</si>
  <si>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</si>
  <si>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</si>
  <si>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</si>
  <si>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</si>
  <si>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</si>
  <si>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</si>
  <si>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</si>
  <si>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</si>
  <si>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</si>
  <si>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</si>
  <si>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</si>
  <si>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</si>
  <si>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</si>
  <si>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</si>
  <si>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</si>
  <si>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</si>
  <si>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</si>
  <si>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</si>
  <si>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</si>
  <si>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</si>
  <si>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</si>
  <si>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</si>
  <si>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</si>
  <si>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</si>
  <si>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</si>
  <si>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</si>
  <si>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</si>
  <si>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</si>
  <si>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</si>
  <si>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</si>
  <si>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</si>
  <si>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</si>
  <si>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</si>
  <si>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</si>
  <si>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</si>
  <si>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</si>
  <si>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</si>
  <si>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</si>
  <si>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</si>
  <si>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</si>
  <si>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</si>
  <si>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</si>
  <si>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</si>
  <si>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</si>
  <si>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</si>
  <si>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</si>
  <si>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</si>
  <si>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</si>
  <si>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</si>
  <si>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</si>
  <si>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</si>
  <si>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</si>
  <si>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</si>
  <si>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</si>
  <si>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</si>
  <si>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</si>
  <si>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</si>
  <si>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</si>
  <si>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</si>
  <si>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</si>
  <si>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</si>
  <si>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</si>
  <si>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</si>
  <si>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</si>
  <si>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</si>
  <si>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</si>
  <si>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</si>
  <si>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</si>
  <si>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</si>
  <si>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</si>
  <si>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</si>
  <si>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</si>
  <si>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</si>
  <si>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</si>
  <si>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</si>
  <si>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</si>
  <si>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</si>
  <si>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</si>
  <si>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</si>
  <si>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</si>
  <si>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</si>
  <si>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</si>
  <si>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</si>
  <si>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</si>
  <si>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</si>
  <si>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</si>
  <si>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</si>
  <si>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</si>
  <si>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</si>
  <si>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</si>
  <si>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</si>
  <si>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</si>
  <si>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</si>
  <si>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</si>
  <si>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</si>
  <si>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</si>
  <si>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</si>
  <si>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</si>
  <si>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</si>
  <si>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</si>
  <si>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</si>
  <si>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</si>
  <si>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</si>
  <si>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</si>
  <si>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</si>
  <si>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</si>
  <si>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</si>
  <si>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</si>
  <si>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</si>
  <si>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</si>
  <si>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</si>
  <si>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</si>
  <si>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</si>
  <si>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</si>
  <si>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</si>
  <si>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</si>
  <si>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</si>
  <si>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</si>
  <si>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</si>
  <si>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</si>
  <si>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</si>
  <si>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</si>
  <si>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</si>
  <si>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</si>
  <si>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</si>
  <si>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</si>
  <si>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</si>
  <si>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</si>
  <si>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</si>
  <si>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</si>
  <si>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</si>
  <si>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</si>
  <si>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</si>
  <si>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</si>
  <si>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</si>
  <si>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</si>
  <si>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</si>
  <si>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</si>
  <si>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</si>
  <si>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</si>
  <si>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</si>
  <si>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</si>
  <si>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</si>
  <si>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</si>
  <si>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</si>
  <si>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</si>
  <si>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</si>
  <si>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</si>
  <si>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</si>
  <si>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</si>
  <si>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</si>
  <si>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</si>
  <si>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</si>
  <si>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</si>
  <si>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</si>
  <si>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</si>
  <si>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</si>
  <si>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</si>
  <si>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</si>
  <si>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</si>
  <si>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</si>
  <si>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</si>
  <si>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</si>
  <si>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</si>
  <si>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</si>
  <si>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</si>
  <si>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</si>
  <si>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</si>
  <si>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</si>
  <si>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</si>
  <si>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</si>
  <si>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</si>
  <si>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</si>
  <si>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</si>
  <si>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</si>
  <si>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</si>
  <si>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</si>
  <si>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</si>
  <si>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</si>
  <si>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</si>
  <si>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</si>
  <si>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</si>
  <si>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</si>
  <si>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</si>
  <si>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</si>
  <si>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</si>
  <si>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</si>
  <si>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</si>
  <si>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</si>
  <si>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</si>
  <si>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</si>
  <si>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</si>
  <si>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</si>
  <si>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</si>
  <si>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</si>
  <si>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</si>
  <si>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</si>
  <si>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</si>
  <si>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</si>
  <si>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</si>
  <si>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</si>
  <si>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</si>
  <si>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</si>
  <si>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</si>
  <si>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</si>
  <si>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</si>
  <si>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</si>
  <si>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</si>
  <si>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</si>
  <si>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</si>
  <si>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</si>
  <si>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</si>
  <si>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</si>
  <si>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</si>
  <si>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</si>
  <si>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</si>
  <si>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</si>
  <si>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</si>
  <si>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</si>
  <si>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</si>
  <si>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</si>
  <si>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</si>
  <si>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</si>
  <si>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</si>
  <si>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</si>
  <si>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</si>
  <si>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</si>
  <si>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</si>
  <si>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</si>
  <si>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</si>
  <si>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</si>
  <si>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</si>
  <si>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</si>
  <si>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</si>
  <si>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</si>
  <si>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</si>
  <si>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</si>
  <si>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</si>
  <si>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</si>
  <si>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</si>
  <si>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</si>
  <si>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</si>
  <si>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</si>
  <si>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</si>
  <si>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</si>
  <si>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</si>
  <si>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</si>
  <si>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</si>
  <si>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</si>
  <si>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</si>
  <si>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</si>
  <si>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</si>
  <si>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</si>
  <si>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</si>
  <si>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</si>
  <si>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</si>
  <si>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</si>
  <si>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</si>
  <si>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</si>
  <si>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</si>
  <si>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</si>
  <si>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</si>
  <si>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</si>
  <si>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</si>
  <si>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</si>
  <si>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</si>
  <si>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</si>
  <si>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</si>
  <si>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</si>
  <si>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</si>
  <si>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</si>
  <si>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</si>
  <si>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</si>
  <si>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</si>
  <si>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</si>
  <si>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</si>
  <si>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</si>
  <si>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</si>
  <si>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</si>
  <si>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</si>
  <si>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</si>
  <si>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</si>
  <si>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</si>
  <si>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</si>
  <si>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</si>
  <si>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</si>
  <si>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</si>
  <si>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</si>
  <si>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</si>
  <si>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</si>
  <si>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</si>
  <si>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</si>
  <si>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</si>
  <si>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</si>
  <si>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</si>
  <si>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</si>
  <si>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</si>
  <si>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</si>
  <si>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</si>
  <si>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</si>
  <si>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</si>
  <si>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</si>
  <si>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</si>
  <si>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</si>
  <si>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</si>
  <si>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</si>
  <si>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</si>
  <si>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</si>
  <si>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</si>
  <si>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</si>
  <si>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</si>
  <si>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</si>
  <si>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</si>
  <si>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</si>
  <si>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</si>
  <si>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</si>
  <si>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</si>
  <si>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</si>
  <si>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</si>
  <si>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</si>
  <si>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</si>
  <si>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</si>
  <si>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</si>
  <si>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</si>
  <si>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</si>
  <si>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</si>
  <si>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</si>
  <si>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</si>
  <si>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</si>
  <si>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</si>
  <si>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</si>
  <si>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</si>
  <si>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</si>
  <si>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</si>
  <si>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</si>
  <si>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</si>
  <si>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</si>
  <si>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</si>
  <si>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</si>
  <si>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</si>
  <si>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</si>
  <si>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</si>
  <si>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</si>
  <si>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</si>
  <si>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</si>
  <si>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</si>
  <si>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</si>
  <si>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</si>
  <si>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</si>
  <si>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</si>
  <si>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</si>
  <si>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</si>
  <si>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</si>
  <si>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</si>
  <si>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</si>
  <si>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</si>
  <si>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</si>
  <si>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</si>
  <si>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</si>
  <si>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</si>
  <si>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</si>
  <si>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</si>
  <si>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</si>
  <si>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</si>
  <si>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</si>
  <si>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</si>
  <si>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</si>
  <si>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</si>
  <si>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</si>
  <si>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</si>
  <si>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</si>
  <si>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</si>
  <si>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</si>
  <si>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</si>
  <si>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</si>
  <si>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</si>
  <si>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</si>
  <si>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</si>
  <si>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</si>
  <si>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</si>
  <si>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</si>
  <si>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</si>
  <si>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</si>
  <si>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</si>
  <si>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</si>
  <si>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</si>
  <si>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</si>
  <si>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</si>
  <si>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</si>
  <si>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</si>
  <si>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</si>
  <si>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</si>
  <si>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</si>
  <si>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</si>
  <si>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</si>
  <si>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</si>
  <si>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</si>
  <si>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</si>
  <si>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</si>
  <si>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</si>
  <si>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</si>
  <si>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</si>
  <si>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</si>
  <si>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</si>
  <si>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</si>
  <si>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</si>
  <si>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</si>
  <si>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</si>
  <si>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</si>
  <si>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</si>
  <si>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</si>
  <si>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</si>
  <si>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</si>
  <si>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</si>
  <si>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</si>
  <si>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</si>
  <si>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</si>
  <si>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</si>
  <si>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</si>
  <si>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</si>
  <si>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</si>
  <si>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</si>
  <si>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</si>
  <si>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</si>
  <si>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</si>
  <si>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</si>
  <si>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</si>
  <si>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</si>
  <si>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</si>
  <si>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</si>
  <si>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</si>
  <si>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</si>
  <si>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</si>
  <si>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</si>
  <si>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</si>
  <si>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</si>
  <si>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</si>
  <si>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</si>
  <si>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</si>
  <si>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</si>
  <si>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</si>
  <si>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</si>
  <si>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</si>
  <si>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</si>
  <si>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</si>
  <si>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</si>
  <si>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</si>
  <si>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</si>
  <si>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</si>
  <si>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</si>
  <si>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</si>
  <si>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</si>
  <si>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</si>
  <si>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</si>
  <si>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</si>
  <si>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</si>
  <si>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</si>
  <si>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</si>
  <si>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</si>
  <si>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</si>
  <si>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</si>
  <si>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</si>
  <si>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</si>
  <si>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</si>
  <si>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</si>
  <si>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</si>
  <si>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</si>
  <si>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</si>
  <si>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</si>
  <si>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</si>
  <si>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</si>
  <si>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</si>
  <si>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</si>
  <si>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</si>
  <si>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</si>
  <si>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</si>
  <si>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</si>
  <si>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</si>
  <si>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</si>
  <si>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</si>
  <si>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</si>
  <si>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</si>
  <si>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</si>
  <si>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</si>
  <si>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</si>
  <si>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</si>
  <si>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</si>
  <si>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</si>
  <si>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</si>
  <si>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</si>
  <si>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</si>
  <si>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</si>
  <si>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</si>
  <si>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</si>
  <si>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</si>
  <si>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</si>
  <si>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</si>
  <si>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</si>
  <si>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</si>
  <si>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</si>
  <si>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</si>
  <si>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</si>
  <si>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</si>
  <si>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</si>
  <si>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</si>
  <si>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</si>
  <si>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</si>
  <si>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</si>
  <si>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</si>
  <si>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</si>
  <si>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</si>
  <si>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</si>
  <si>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</si>
  <si>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</si>
  <si>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</si>
  <si>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</si>
  <si>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</si>
  <si>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</si>
  <si>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</si>
  <si>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</si>
  <si>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</si>
  <si>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</si>
  <si>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</si>
  <si>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</si>
  <si>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</si>
  <si>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</si>
  <si>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</si>
  <si>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</si>
  <si>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</si>
  <si>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</si>
  <si>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</si>
  <si>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</si>
  <si>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</si>
  <si>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</si>
  <si>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</si>
  <si>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</si>
  <si>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</si>
  <si>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</si>
  <si>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</si>
  <si>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</si>
  <si>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</si>
  <si>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</si>
  <si>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</si>
  <si>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</si>
  <si>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</si>
  <si>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</si>
  <si>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</si>
  <si>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</si>
  <si>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</si>
  <si>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</si>
  <si>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</si>
  <si>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</si>
  <si>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</si>
  <si>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</si>
  <si>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</si>
  <si>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</si>
  <si>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</si>
  <si>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</si>
  <si>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</si>
  <si>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</si>
  <si>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</si>
  <si>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</si>
  <si>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</si>
  <si>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</si>
  <si>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</si>
  <si>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</si>
  <si>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</si>
  <si>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</si>
  <si>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</si>
  <si>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</si>
  <si>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</si>
  <si>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</si>
  <si>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</si>
  <si>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</si>
  <si>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</si>
  <si>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</si>
  <si>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</si>
  <si>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</si>
  <si>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</si>
  <si>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</si>
  <si>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</si>
  <si>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</si>
  <si>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</si>
  <si>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</si>
  <si>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</si>
  <si>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</si>
  <si>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</si>
  <si>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</si>
  <si>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</si>
  <si>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</si>
  <si>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</si>
  <si>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</si>
  <si>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</si>
  <si>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</si>
  <si>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</si>
  <si>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</si>
  <si>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</si>
  <si>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</si>
  <si>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</si>
  <si>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</si>
  <si>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</si>
  <si>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</si>
  <si>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</si>
  <si>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</si>
  <si>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</si>
  <si>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</si>
  <si>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</si>
  <si>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</si>
  <si>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</si>
  <si>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</si>
  <si>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</si>
  <si>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</si>
  <si>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</si>
  <si>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</si>
  <si>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</si>
  <si>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</si>
  <si>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</si>
  <si>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</si>
  <si>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</si>
  <si>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</si>
  <si>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</si>
  <si>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</si>
  <si>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</si>
  <si>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</si>
  <si>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</si>
  <si>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</si>
  <si>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</si>
  <si>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</si>
  <si>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</si>
  <si>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</si>
  <si>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</si>
  <si>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</si>
  <si>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</si>
  <si>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</si>
  <si>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</si>
  <si>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</si>
  <si>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</si>
  <si>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</si>
  <si>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</si>
  <si>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</si>
  <si>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</si>
  <si>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</si>
  <si>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</si>
  <si>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</si>
  <si>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</si>
  <si>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</si>
  <si>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</si>
  <si>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</si>
  <si>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</si>
  <si>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</si>
  <si>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</si>
  <si>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</si>
  <si>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</si>
  <si>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</si>
  <si>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</si>
  <si>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</si>
  <si>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</si>
  <si>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</si>
  <si>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</si>
  <si>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</si>
  <si>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</si>
  <si>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</si>
  <si>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</si>
  <si>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</si>
  <si>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</si>
  <si>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</si>
  <si>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</si>
  <si>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</si>
  <si>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</si>
  <si>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</si>
  <si>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</si>
  <si>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</si>
  <si>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</si>
  <si>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</si>
  <si>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</si>
  <si>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</si>
  <si>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</si>
  <si>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</si>
  <si>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</si>
  <si>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</si>
  <si>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</si>
  <si>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</si>
  <si>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</si>
  <si>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</si>
  <si>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</si>
  <si>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</si>
  <si>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</si>
  <si>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</si>
  <si>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</si>
  <si>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</si>
  <si>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</si>
  <si>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</si>
  <si>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</si>
  <si>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</si>
  <si>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</si>
  <si>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</si>
  <si>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</si>
  <si>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</si>
  <si>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</si>
  <si>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</si>
  <si>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</si>
  <si>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</si>
  <si>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</si>
  <si>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</si>
  <si>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</si>
  <si>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</si>
  <si>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</si>
  <si>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</si>
  <si>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</si>
  <si>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</si>
  <si>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</si>
  <si>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</si>
  <si>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</si>
  <si>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</si>
  <si>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</si>
  <si>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</si>
  <si>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</si>
  <si>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</si>
  <si>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</si>
  <si>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</si>
  <si>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</si>
  <si>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</si>
  <si>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</si>
  <si>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</si>
  <si>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</si>
  <si>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</si>
  <si>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</si>
  <si>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</si>
  <si>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</si>
  <si>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</si>
  <si>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</si>
  <si>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</si>
  <si>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</si>
  <si>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</si>
  <si>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</si>
  <si>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</si>
  <si>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</si>
  <si>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</si>
  <si>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</si>
  <si>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</si>
  <si>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</si>
  <si>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</si>
  <si>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</si>
  <si>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</si>
  <si>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</si>
  <si>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</si>
  <si>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</si>
  <si>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</si>
  <si>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</si>
  <si>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</si>
  <si>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</si>
  <si>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</si>
  <si>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</si>
  <si>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</si>
  <si>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</si>
  <si>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</si>
  <si>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</si>
  <si>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</si>
  <si>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</si>
  <si>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</si>
  <si>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</si>
  <si>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</si>
  <si>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</si>
  <si>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</si>
  <si>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</si>
  <si>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</si>
  <si>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</si>
  <si>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</si>
  <si>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</si>
  <si>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</si>
  <si>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</si>
  <si>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</si>
  <si>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</si>
  <si>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</si>
  <si>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</si>
  <si>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</si>
  <si>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</si>
  <si>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</si>
  <si>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</si>
  <si>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</si>
  <si>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</si>
  <si>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</si>
  <si>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</si>
  <si>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</si>
  <si>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</si>
  <si>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</si>
  <si>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</si>
  <si>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</si>
  <si>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</si>
  <si>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</si>
  <si>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</si>
  <si>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</si>
  <si>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</si>
  <si>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</si>
  <si>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</si>
  <si>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</si>
  <si>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</si>
  <si>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</si>
  <si>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</si>
  <si>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</si>
  <si>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</si>
  <si>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</si>
  <si>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</si>
  <si>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</si>
  <si>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</si>
  <si>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</si>
  <si>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</si>
  <si>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</si>
  <si>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</si>
  <si>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</si>
  <si>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</si>
  <si>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</si>
  <si>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</si>
  <si>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</si>
  <si>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</si>
  <si>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</si>
  <si>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</si>
  <si>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</si>
  <si>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</si>
  <si>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</si>
  <si>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</si>
  <si>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</si>
  <si>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</si>
  <si>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</si>
  <si>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</si>
  <si>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</si>
  <si>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</si>
  <si>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</si>
  <si>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</si>
  <si>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</si>
  <si>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</si>
  <si>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</si>
  <si>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</si>
  <si>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</si>
  <si>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</si>
  <si>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</si>
  <si>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</si>
  <si>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</si>
  <si>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</si>
  <si>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</si>
  <si>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</si>
  <si>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</si>
  <si>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</si>
  <si>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</si>
  <si>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</si>
  <si>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</si>
  <si>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</si>
  <si>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</si>
  <si>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</si>
  <si>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</si>
  <si>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</si>
  <si>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</si>
  <si>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</si>
  <si>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</si>
  <si>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</si>
  <si>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</si>
  <si>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</si>
  <si>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</si>
  <si>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</si>
  <si>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</si>
  <si>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</si>
  <si>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</si>
  <si>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</si>
  <si>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</si>
  <si>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</si>
  <si>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</si>
  <si>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</si>
  <si>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</si>
  <si>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</si>
  <si>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</si>
  <si>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</si>
  <si>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</si>
  <si>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</si>
  <si>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</si>
  <si>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</si>
  <si>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</si>
  <si>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</si>
  <si>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</si>
  <si>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</si>
  <si>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</si>
  <si>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</si>
  <si>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</si>
  <si>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</si>
  <si>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</si>
  <si>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</si>
  <si>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</si>
  <si>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</si>
  <si>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</si>
  <si>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</si>
  <si>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</si>
  <si>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</si>
  <si>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</si>
  <si>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</si>
  <si>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</si>
  <si>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</si>
  <si>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</si>
  <si>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</si>
  <si>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</si>
  <si>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</si>
  <si>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</si>
  <si>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</si>
  <si>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</si>
  <si>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</si>
  <si>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</si>
  <si>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</si>
  <si>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</si>
  <si>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</si>
  <si>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</si>
  <si>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</si>
  <si>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</si>
  <si>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</si>
  <si>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</si>
  <si>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</si>
  <si>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</si>
  <si>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</si>
  <si>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</si>
  <si>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</si>
  <si>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</si>
  <si>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</si>
  <si>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</si>
  <si>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</si>
  <si>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</si>
  <si>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</si>
  <si>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</si>
  <si>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</si>
  <si>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</si>
  <si>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</si>
  <si>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</si>
  <si>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</si>
  <si>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</si>
  <si>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</si>
  <si>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</si>
  <si>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</si>
  <si>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</si>
  <si>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</si>
  <si>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</si>
  <si>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</si>
  <si>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</si>
  <si>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</si>
  <si>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</si>
  <si>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</si>
  <si>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</si>
  <si>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</si>
  <si>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</si>
  <si>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</si>
  <si>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</si>
  <si>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</si>
  <si>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</si>
  <si>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</si>
  <si>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</si>
  <si>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</si>
  <si>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</si>
  <si>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</si>
  <si>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</si>
  <si>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</si>
  <si>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</si>
  <si>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</si>
  <si>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</si>
  <si>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</si>
  <si>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</si>
  <si>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</si>
  <si>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</si>
  <si>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</si>
  <si>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</si>
  <si>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</si>
  <si>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</si>
  <si>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</si>
  <si>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</si>
  <si>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</si>
  <si>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</si>
  <si>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</si>
  <si>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</si>
  <si>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</si>
  <si>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</si>
  <si>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</si>
  <si>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</si>
  <si>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</si>
  <si>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</si>
  <si>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</si>
  <si>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</si>
  <si>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</si>
  <si>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</si>
  <si>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</si>
  <si>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</si>
  <si>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</si>
  <si>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</si>
  <si>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</si>
  <si>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</si>
  <si>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</si>
  <si>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</si>
  <si>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</si>
  <si>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</si>
  <si>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</si>
  <si>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</si>
  <si>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</si>
  <si>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</si>
  <si>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</si>
  <si>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</si>
  <si>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</si>
  <si>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</si>
  <si>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</si>
  <si>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</si>
  <si>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</si>
  <si>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</si>
  <si>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</si>
  <si>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</si>
  <si>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</si>
  <si>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</si>
  <si>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</si>
  <si>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</si>
  <si>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</si>
  <si>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</si>
  <si>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</si>
  <si>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</si>
  <si>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</si>
  <si>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</si>
  <si>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</si>
  <si>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</si>
  <si>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</si>
  <si>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</si>
  <si>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</si>
  <si>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</si>
  <si>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</si>
  <si>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</si>
  <si>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</si>
  <si>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</si>
  <si>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</si>
  <si>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</si>
  <si>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</si>
  <si>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</si>
  <si>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</si>
  <si>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</si>
  <si>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</si>
  <si>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</si>
  <si>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</si>
  <si>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</si>
  <si>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</si>
  <si>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</si>
  <si>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</si>
  <si>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</si>
  <si>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</si>
  <si>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</si>
  <si>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</si>
  <si>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</si>
  <si>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</si>
  <si>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</si>
  <si>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</si>
  <si>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</si>
  <si>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</si>
  <si>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</si>
  <si>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</si>
  <si>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</si>
  <si>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</si>
  <si>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</si>
  <si>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</si>
  <si>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</si>
  <si>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</si>
  <si>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</si>
  <si>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</si>
  <si>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</si>
  <si>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</si>
  <si>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</si>
  <si>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</si>
  <si>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</si>
  <si>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</si>
  <si>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</si>
  <si>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</si>
  <si>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</si>
  <si>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</si>
  <si>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</si>
  <si>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</si>
  <si>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</si>
  <si>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</si>
  <si>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</si>
  <si>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</si>
  <si>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</si>
  <si>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</si>
  <si>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</si>
  <si>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</si>
  <si>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</si>
  <si>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</si>
  <si>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</si>
  <si>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</si>
  <si>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</si>
  <si>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</si>
  <si>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</si>
  <si>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</si>
  <si>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</si>
  <si>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</si>
  <si>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</si>
  <si>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</si>
  <si>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</si>
  <si>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</si>
  <si>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</si>
  <si>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</si>
  <si>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</si>
  <si>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</si>
  <si>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</si>
  <si>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</si>
  <si>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</si>
  <si>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</si>
  <si>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</si>
  <si>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</si>
  <si>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</si>
  <si>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</si>
  <si>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</si>
  <si>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</si>
  <si>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</si>
  <si>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</si>
  <si>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</si>
  <si>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</si>
  <si>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</si>
  <si>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</si>
  <si>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</si>
  <si>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</si>
  <si>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</si>
  <si>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</si>
  <si>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</si>
  <si>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</si>
  <si>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</si>
  <si>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</si>
  <si>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</si>
  <si>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</si>
  <si>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</si>
  <si>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</si>
  <si>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</si>
  <si>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</si>
  <si>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</si>
  <si>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</si>
  <si>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</si>
  <si>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</si>
  <si>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</si>
  <si>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</si>
  <si>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</si>
  <si>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</si>
  <si>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</si>
  <si>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</si>
  <si>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</si>
  <si>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</si>
  <si>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</si>
  <si>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</si>
  <si>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</si>
  <si>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</si>
  <si>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</si>
  <si>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</si>
  <si>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</si>
  <si>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</si>
  <si>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</si>
  <si>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</si>
  <si>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</si>
  <si>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</si>
  <si>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</si>
  <si>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</si>
  <si>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</si>
  <si>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</si>
  <si>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</si>
  <si>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</si>
  <si>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</si>
  <si>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</si>
  <si>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</si>
  <si>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</si>
  <si>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</si>
  <si>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</si>
  <si>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</si>
  <si>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</si>
  <si>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</si>
  <si>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</si>
  <si>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</si>
  <si>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</si>
  <si>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</si>
  <si>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</si>
  <si>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</si>
  <si>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</si>
  <si>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</si>
  <si>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</si>
  <si>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</si>
  <si>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</si>
  <si>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</si>
  <si>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</si>
  <si>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</si>
  <si>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</si>
  <si>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</si>
  <si>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</si>
  <si>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</si>
  <si>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</si>
  <si>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</si>
  <si>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</si>
  <si>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</si>
  <si>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</si>
  <si>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</si>
  <si>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</si>
  <si>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</si>
  <si>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</si>
  <si>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</si>
  <si>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</si>
  <si>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</si>
  <si>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</si>
  <si>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</si>
  <si>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</si>
  <si>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</si>
  <si>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</si>
  <si>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</si>
  <si>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</si>
  <si>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</si>
  <si>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</si>
  <si>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</si>
  <si>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</si>
  <si>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</si>
  <si>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</si>
  <si>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</si>
  <si>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</si>
  <si>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</si>
  <si>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</si>
  <si>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</si>
  <si>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</si>
  <si>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</si>
  <si>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</si>
  <si>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</si>
  <si>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</si>
  <si>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</si>
  <si>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</si>
  <si>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</si>
  <si>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</si>
  <si>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</si>
  <si>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</si>
  <si>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</si>
  <si>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</si>
  <si>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</si>
  <si>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</si>
  <si>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</si>
  <si>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</si>
  <si>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</si>
  <si>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</si>
  <si>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</si>
  <si>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</si>
  <si>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</si>
  <si>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</si>
  <si>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</si>
  <si>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</si>
  <si>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</si>
  <si>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</si>
  <si>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</si>
  <si>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</si>
  <si>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</si>
  <si>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</si>
  <si>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</si>
  <si>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</si>
  <si>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</si>
  <si>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</si>
  <si>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</si>
  <si>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</si>
  <si>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</si>
  <si>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</si>
  <si>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</si>
  <si>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</si>
  <si>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</si>
  <si>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</si>
  <si>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</si>
  <si>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</si>
  <si>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</si>
  <si>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</si>
  <si>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</si>
  <si>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</si>
  <si>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</si>
  <si>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</si>
  <si>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</si>
  <si>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</si>
  <si>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</si>
  <si>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</si>
  <si>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</si>
  <si>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</si>
  <si>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</si>
  <si>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</si>
  <si>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</si>
  <si>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</si>
  <si>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</si>
  <si>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</si>
  <si>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</si>
  <si>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</si>
  <si>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</si>
  <si>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</si>
  <si>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</si>
  <si>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</si>
  <si>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</si>
  <si>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</si>
  <si>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</si>
  <si>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</si>
  <si>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</si>
  <si>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</si>
  <si>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</si>
  <si>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</si>
  <si>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</si>
  <si>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</si>
  <si>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</si>
  <si>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</si>
  <si>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</si>
  <si>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</si>
  <si>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</si>
  <si>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</si>
  <si>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</si>
  <si>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</si>
  <si>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</si>
  <si>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</si>
  <si>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</si>
  <si>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</si>
  <si>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</si>
  <si>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</si>
  <si>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</si>
  <si>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</si>
  <si>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</si>
  <si>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</si>
  <si>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</si>
  <si>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</si>
  <si>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</si>
  <si>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</si>
  <si>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</si>
  <si>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</si>
  <si>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</si>
  <si>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</si>
  <si>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</si>
  <si>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</si>
  <si>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</si>
  <si>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</si>
  <si>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</si>
  <si>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</si>
  <si>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</si>
  <si>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</si>
  <si>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</si>
  <si>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</si>
  <si>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</si>
  <si>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</si>
  <si>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</si>
  <si>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</si>
  <si>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</si>
  <si>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</si>
  <si>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</si>
  <si>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</si>
  <si>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</si>
  <si>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</si>
  <si>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</si>
  <si>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</si>
  <si>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</si>
  <si>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</si>
  <si>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</si>
  <si>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</si>
  <si>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</si>
  <si>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</si>
  <si>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</si>
  <si>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</si>
  <si>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</si>
  <si>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</si>
  <si>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</si>
  <si>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</si>
  <si>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</si>
  <si>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</si>
  <si>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</si>
  <si>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</si>
  <si>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</si>
  <si>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</si>
  <si>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</si>
  <si>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</si>
  <si>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</si>
  <si>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</si>
  <si>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</si>
  <si>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</si>
  <si>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</si>
  <si>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</si>
  <si>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</si>
  <si>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</si>
  <si>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</si>
  <si>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</si>
  <si>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</si>
  <si>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</si>
  <si>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</si>
  <si>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</si>
  <si>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</si>
  <si>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</si>
  <si>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</si>
  <si>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</si>
  <si>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</si>
  <si>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</si>
  <si>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</si>
  <si>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</si>
  <si>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</si>
  <si>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</si>
  <si>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</si>
  <si>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</si>
  <si>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</si>
  <si>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</si>
  <si>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</si>
  <si>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</si>
  <si>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</si>
  <si>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</si>
  <si>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</si>
  <si>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</si>
  <si>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</si>
  <si>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</si>
  <si>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</si>
  <si>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</si>
  <si>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</si>
  <si>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</si>
  <si>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</si>
  <si>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</si>
  <si>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</si>
  <si>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</si>
  <si>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</si>
  <si>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</si>
  <si>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</si>
  <si>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</si>
  <si>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</si>
  <si>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</si>
  <si>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</si>
  <si>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</si>
  <si>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</si>
  <si>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</si>
  <si>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</si>
  <si>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</si>
  <si>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</si>
  <si>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</si>
  <si>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</si>
  <si>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</si>
  <si>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</si>
  <si>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</si>
  <si>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</si>
  <si>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</si>
  <si>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</si>
  <si>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</si>
  <si>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</si>
  <si>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</si>
  <si>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</si>
  <si>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</si>
  <si>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</si>
  <si>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</si>
  <si>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</si>
  <si>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</si>
  <si>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</si>
  <si>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</si>
  <si>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</si>
  <si>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</si>
  <si>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</si>
  <si>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</si>
  <si>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</si>
  <si>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</si>
  <si>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</si>
  <si>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</si>
  <si>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</si>
  <si>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</si>
  <si>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</si>
  <si>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</si>
  <si>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</si>
  <si>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</si>
  <si>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</si>
  <si>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</si>
  <si>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</si>
  <si>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</si>
  <si>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</si>
  <si>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</si>
  <si>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</si>
  <si>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</si>
  <si>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</si>
  <si>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</si>
  <si>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</si>
  <si>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</si>
  <si>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</si>
  <si>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</si>
  <si>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</si>
  <si>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</si>
  <si>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</si>
  <si>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</si>
  <si>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</si>
  <si>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</si>
  <si>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</si>
  <si>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</si>
  <si>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</si>
  <si>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</si>
  <si>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</si>
  <si>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</si>
  <si>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</si>
  <si>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</si>
  <si>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</si>
  <si>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</si>
  <si>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</si>
  <si>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</si>
  <si>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</si>
  <si>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</si>
  <si>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</si>
  <si>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</si>
  <si>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</si>
  <si>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</si>
  <si>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</si>
  <si>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</si>
  <si>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</si>
  <si>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</si>
  <si>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</si>
  <si>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</si>
  <si>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</si>
  <si>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</si>
  <si>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</si>
  <si>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</si>
  <si>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</si>
  <si>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</si>
  <si>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</si>
  <si>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</si>
  <si>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</si>
  <si>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</si>
  <si>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</si>
  <si>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</si>
  <si>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</si>
  <si>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</si>
  <si>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</si>
  <si>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</si>
  <si>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</si>
  <si>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</si>
  <si>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</si>
  <si>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</si>
  <si>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</si>
  <si>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</si>
  <si>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</si>
  <si>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</si>
  <si>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</si>
  <si>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</si>
  <si>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</si>
  <si>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</si>
  <si>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</si>
  <si>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</si>
  <si>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</si>
  <si>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</si>
  <si>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</si>
  <si>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</si>
  <si>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</si>
  <si>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</si>
  <si>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</si>
  <si>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</si>
  <si>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</si>
  <si>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</si>
  <si>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</si>
  <si>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</si>
  <si>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</si>
  <si>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</si>
  <si>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</si>
  <si>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</si>
  <si>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</si>
  <si>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</si>
  <si>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</si>
  <si>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</si>
  <si>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</si>
  <si>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</si>
  <si>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</si>
  <si>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</si>
  <si>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</si>
  <si>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</si>
  <si>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</si>
  <si>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</si>
  <si>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</si>
  <si>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</si>
  <si>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</si>
  <si>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</si>
  <si>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</si>
  <si>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</si>
  <si>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</si>
  <si>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</si>
  <si>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</si>
  <si>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</si>
  <si>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</si>
  <si>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</si>
  <si>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</si>
  <si>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</si>
  <si>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</si>
  <si>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</si>
  <si>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</si>
  <si>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</si>
  <si>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</si>
  <si>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</si>
  <si>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</si>
  <si>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</si>
  <si>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</si>
  <si>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</si>
  <si>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</si>
  <si>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</si>
  <si>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</si>
  <si>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</si>
  <si>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</si>
  <si>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</si>
  <si>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</si>
  <si>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</si>
  <si>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</si>
  <si>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</si>
  <si>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</si>
  <si>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</si>
  <si>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</si>
  <si>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</si>
  <si>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</si>
  <si>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</si>
  <si>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</si>
  <si>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</si>
  <si>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</si>
  <si>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</si>
  <si>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</si>
  <si>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</si>
  <si>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</si>
  <si>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</si>
  <si>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</si>
  <si>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</si>
  <si>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</si>
  <si>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</si>
  <si>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</si>
  <si>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</si>
  <si>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</si>
  <si>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</si>
  <si>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</si>
  <si>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</si>
  <si>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</si>
  <si>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</si>
  <si>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</si>
  <si>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</si>
  <si>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</si>
  <si>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</si>
  <si>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</si>
  <si>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</si>
  <si>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</si>
  <si>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</si>
  <si>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</si>
  <si>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</si>
  <si>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</si>
  <si>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</si>
  <si>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</si>
  <si>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</si>
  <si>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</si>
  <si>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</si>
  <si>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</si>
  <si>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</si>
  <si>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</si>
  <si>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</si>
  <si>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</si>
  <si>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</si>
  <si>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</si>
  <si>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</si>
  <si>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</si>
  <si>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</si>
  <si>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</si>
  <si>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</si>
  <si>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</si>
  <si>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</si>
  <si>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</si>
  <si>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</si>
  <si>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</si>
  <si>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</si>
  <si>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</si>
  <si>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</si>
  <si>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</si>
  <si>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</si>
  <si>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</si>
  <si>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</si>
  <si>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</si>
  <si>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</si>
  <si>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</si>
  <si>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</si>
  <si>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</si>
  <si>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</si>
  <si>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</si>
  <si>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</si>
  <si>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</si>
  <si>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</si>
  <si>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</si>
  <si>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</si>
  <si>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</si>
  <si>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</si>
  <si>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</si>
  <si>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</si>
  <si>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</si>
  <si>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</si>
  <si>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</si>
  <si>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</si>
  <si>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</si>
  <si>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</si>
  <si>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</si>
  <si>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</si>
  <si>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</si>
  <si>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</si>
  <si>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</si>
  <si>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</si>
  <si>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</si>
  <si>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</si>
  <si>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</si>
  <si>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</si>
  <si>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</si>
  <si>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</si>
  <si>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</si>
  <si>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</si>
  <si>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</si>
  <si>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</si>
  <si>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</si>
  <si>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</si>
  <si>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</si>
  <si>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</si>
  <si>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</si>
  <si>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</si>
  <si>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</si>
  <si>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</si>
  <si>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</si>
  <si>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</si>
  <si>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</si>
  <si>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</si>
  <si>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</si>
  <si>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</si>
  <si>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</si>
  <si>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</si>
  <si>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</si>
  <si>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</si>
  <si>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</si>
  <si>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</si>
  <si>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</si>
  <si>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</si>
  <si>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</si>
  <si>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</si>
  <si>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</si>
  <si>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</si>
  <si>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</si>
  <si>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</si>
  <si>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</si>
  <si>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</si>
  <si>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</si>
  <si>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</si>
  <si>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</si>
  <si>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</si>
  <si>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</si>
  <si>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</si>
  <si>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</si>
  <si>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</si>
  <si>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</si>
  <si>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</si>
  <si>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</si>
  <si>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</si>
  <si>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</si>
  <si>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</si>
  <si>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</si>
  <si>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</si>
  <si>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</si>
  <si>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</si>
  <si>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</si>
  <si>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</si>
  <si>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</si>
  <si>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</si>
  <si>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</si>
  <si>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</si>
  <si>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</si>
  <si>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</si>
  <si>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</si>
  <si>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</si>
  <si>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</si>
  <si>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</si>
  <si>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</si>
  <si>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</si>
  <si>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</si>
  <si>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</si>
  <si>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</si>
  <si>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</si>
  <si>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</si>
  <si>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</si>
  <si>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</si>
  <si>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</si>
  <si>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</si>
  <si>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</si>
  <si>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</si>
  <si>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</si>
  <si>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</si>
  <si>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</si>
  <si>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</si>
  <si>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</si>
  <si>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</si>
  <si>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</si>
  <si>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</si>
  <si>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</si>
  <si>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</si>
  <si>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</si>
  <si>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</si>
  <si>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</si>
  <si>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</si>
  <si>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</si>
  <si>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</si>
  <si>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</si>
  <si>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</si>
  <si>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</si>
  <si>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</si>
  <si>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</si>
  <si>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</si>
  <si>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</si>
  <si>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</si>
  <si>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</si>
  <si>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</si>
  <si>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</si>
  <si>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</si>
  <si>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</si>
  <si>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</si>
  <si>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</si>
  <si>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</si>
  <si>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</si>
  <si>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</si>
  <si>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</si>
  <si>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</si>
  <si>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</si>
  <si>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</si>
  <si>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</si>
  <si>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</si>
  <si>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</si>
  <si>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</si>
  <si>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</si>
  <si>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</si>
  <si>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</si>
  <si>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</si>
  <si>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</si>
  <si>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</si>
  <si>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</si>
  <si>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</si>
  <si>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</si>
  <si>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</si>
  <si>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</si>
  <si>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</si>
  <si>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</si>
  <si>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</si>
  <si>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</si>
  <si>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</si>
  <si>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</si>
  <si>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</si>
  <si>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</si>
  <si>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</si>
  <si>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</si>
  <si>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</si>
  <si>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</si>
  <si>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</si>
  <si>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</si>
  <si>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</si>
  <si>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</si>
  <si>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</si>
  <si>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</si>
  <si>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</si>
  <si>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</si>
  <si>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</si>
  <si>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</si>
  <si>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</si>
  <si>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</si>
  <si>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</si>
  <si>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</si>
  <si>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</si>
  <si>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</si>
  <si>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</si>
  <si>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</si>
  <si>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</si>
  <si>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</si>
  <si>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</si>
  <si>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</si>
  <si>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</si>
  <si>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</si>
  <si>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</si>
  <si>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</si>
  <si>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</si>
  <si>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</si>
  <si>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</si>
  <si>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</si>
  <si>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</si>
  <si>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</si>
  <si>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</si>
  <si>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</si>
  <si>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</si>
  <si>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</si>
  <si>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</si>
  <si>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</si>
  <si>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</si>
  <si>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</si>
  <si>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</si>
  <si>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</si>
  <si>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</si>
  <si>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</si>
  <si>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</si>
  <si>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</si>
  <si>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</si>
  <si>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</si>
  <si>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</si>
  <si>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</si>
  <si>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</si>
  <si>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</si>
  <si>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</si>
  <si>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</si>
  <si>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</si>
  <si>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</si>
  <si>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</si>
  <si>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</si>
  <si>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</si>
  <si>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</si>
  <si>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</si>
  <si>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</si>
  <si>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</si>
  <si>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</si>
  <si>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</si>
  <si>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</si>
  <si>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</si>
  <si>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</si>
  <si>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</si>
  <si>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</si>
  <si>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</si>
  <si>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</si>
  <si>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</si>
  <si>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</si>
  <si>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</si>
  <si>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</si>
  <si>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</si>
  <si>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</si>
  <si>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</si>
  <si>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</si>
  <si>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</si>
  <si>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</si>
  <si>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</si>
  <si>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</si>
  <si>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</si>
  <si>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</si>
  <si>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</si>
  <si>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</si>
  <si>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</si>
  <si>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</si>
  <si>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</si>
  <si>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</si>
  <si>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</si>
  <si>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</si>
  <si>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</si>
  <si>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</si>
  <si>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</si>
  <si>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</si>
  <si>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</si>
  <si>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</si>
  <si>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</si>
  <si>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</si>
  <si>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</si>
  <si>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</si>
  <si>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</si>
  <si>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</si>
  <si>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</si>
  <si>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</si>
  <si>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</si>
  <si>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</si>
  <si>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</si>
  <si>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</si>
  <si>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</si>
  <si>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</si>
  <si>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</si>
  <si>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</si>
  <si>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</si>
  <si>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</si>
  <si>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</si>
  <si>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</si>
  <si>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</si>
  <si>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</si>
  <si>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</si>
  <si>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</si>
  <si>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</si>
  <si>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</si>
  <si>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</si>
  <si>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</si>
  <si>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</si>
  <si>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</si>
  <si>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</si>
  <si>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</si>
  <si>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</si>
  <si>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</si>
  <si>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</si>
  <si>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</si>
  <si>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</si>
  <si>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</si>
  <si>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</si>
  <si>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</si>
  <si>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</si>
  <si>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</si>
  <si>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</si>
  <si>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</si>
  <si>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</si>
  <si>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</si>
  <si>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</si>
  <si>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</si>
  <si>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</si>
  <si>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</si>
  <si>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</si>
  <si>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</si>
  <si>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</si>
  <si>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</si>
  <si>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</si>
  <si>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</si>
  <si>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</si>
  <si>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</si>
  <si>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</si>
  <si>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</si>
  <si>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</si>
  <si>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</si>
  <si>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</si>
  <si>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</si>
  <si>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</si>
  <si>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</si>
  <si>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</si>
  <si>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</si>
  <si>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</si>
  <si>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</si>
  <si>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</si>
  <si>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</si>
  <si>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</si>
  <si>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</si>
  <si>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</si>
  <si>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</si>
  <si>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</si>
  <si>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</si>
  <si>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</si>
  <si>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</si>
  <si>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</si>
  <si>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</si>
  <si>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</si>
  <si>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</si>
  <si>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</si>
  <si>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</si>
  <si>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</si>
  <si>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</si>
  <si>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</si>
  <si>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</si>
  <si>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</si>
  <si>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</si>
  <si>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</si>
  <si>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</si>
  <si>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</si>
  <si>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</si>
  <si>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</si>
  <si>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</si>
  <si>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</si>
  <si>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</si>
  <si>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</si>
  <si>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</si>
  <si>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</si>
  <si>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</si>
  <si>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</si>
  <si>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</si>
  <si>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</si>
  <si>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</si>
  <si>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</si>
  <si>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</si>
  <si>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</si>
  <si>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</si>
  <si>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</si>
  <si>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</si>
  <si>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</si>
  <si>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</si>
  <si>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</si>
  <si>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</si>
  <si>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</si>
  <si>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</si>
  <si>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</si>
  <si>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</si>
  <si>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</si>
  <si>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</si>
  <si>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</si>
  <si>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</si>
  <si>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</si>
  <si>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</si>
  <si>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</si>
  <si>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</si>
  <si>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</si>
  <si>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</si>
  <si>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</si>
  <si>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</si>
  <si>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</si>
  <si>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</si>
  <si>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</si>
  <si>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</si>
  <si>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</si>
  <si>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</si>
  <si>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</si>
  <si>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</si>
  <si>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</si>
  <si>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</si>
  <si>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</si>
  <si>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</si>
  <si>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</si>
  <si>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</si>
  <si>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</si>
  <si>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</si>
  <si>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</si>
  <si>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</si>
  <si>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</si>
  <si>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</si>
  <si>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</si>
  <si>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</si>
  <si>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</si>
  <si>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</si>
  <si>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</si>
  <si>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</si>
  <si>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</si>
  <si>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</si>
  <si>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</si>
  <si>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</si>
  <si>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</si>
  <si>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</si>
  <si>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</si>
  <si>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</si>
  <si>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</si>
  <si>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</si>
  <si>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</si>
  <si>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</si>
  <si>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</si>
  <si>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</si>
  <si>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</si>
  <si>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</si>
  <si>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</si>
  <si>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</si>
  <si>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</si>
  <si>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</si>
  <si>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</si>
  <si>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</si>
  <si>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</si>
  <si>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</si>
  <si>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</si>
  <si>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</si>
  <si>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</si>
  <si>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</si>
  <si>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</si>
  <si>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</si>
  <si>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</si>
  <si>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</si>
  <si>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</si>
  <si>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</si>
  <si>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</si>
  <si>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</si>
  <si>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</si>
  <si>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</si>
  <si>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</si>
  <si>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</si>
  <si>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</si>
  <si>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</si>
  <si>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</si>
  <si>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</si>
  <si>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</si>
  <si>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</si>
  <si>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</si>
  <si>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</si>
  <si>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</si>
  <si>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</si>
  <si>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</si>
  <si>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</si>
  <si>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</si>
  <si>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</si>
  <si>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</si>
  <si>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</si>
  <si>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</si>
  <si>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</si>
  <si>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</si>
  <si>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</si>
  <si>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</si>
  <si>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</si>
  <si>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</si>
  <si>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</si>
  <si>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</si>
  <si>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</si>
  <si>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</si>
  <si>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</si>
  <si>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</si>
  <si>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</si>
  <si>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</si>
  <si>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</si>
  <si>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</si>
  <si>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</si>
  <si>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</si>
  <si>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</si>
  <si>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</si>
  <si>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</si>
  <si>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</si>
  <si>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</si>
  <si>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</si>
  <si>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</si>
  <si>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</si>
  <si>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</si>
  <si>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</si>
  <si>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</si>
  <si>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</si>
  <si>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</si>
  <si>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</si>
  <si>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</si>
  <si>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</si>
  <si>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</si>
  <si>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</si>
  <si>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</si>
  <si>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</si>
  <si>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</si>
  <si>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</si>
  <si>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</si>
  <si>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</si>
  <si>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</si>
  <si>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</si>
  <si>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</si>
  <si>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</si>
  <si>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</si>
  <si>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</si>
  <si>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</si>
  <si>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</si>
  <si>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</si>
  <si>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</si>
  <si>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</si>
  <si>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</si>
  <si>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</si>
  <si>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</si>
  <si>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</si>
  <si>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</si>
  <si>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</si>
  <si>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</si>
  <si>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</si>
  <si>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</si>
  <si>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</si>
  <si>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</si>
  <si>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</si>
  <si>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</si>
  <si>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</si>
  <si>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</si>
  <si>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</si>
  <si>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</si>
  <si>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</si>
  <si>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</si>
  <si>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</si>
  <si>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</si>
  <si>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</si>
  <si>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</si>
  <si>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</si>
  <si>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</si>
  <si>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</si>
  <si>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</si>
  <si>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</si>
  <si>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</si>
  <si>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</si>
  <si>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</si>
  <si>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</si>
  <si>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</si>
  <si>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</si>
  <si>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</si>
  <si>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</si>
  <si>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</si>
  <si>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</si>
  <si>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</si>
  <si>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</si>
  <si>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</si>
  <si>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</si>
  <si>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</si>
  <si>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</si>
  <si>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</si>
  <si>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</si>
  <si>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</si>
  <si>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</si>
  <si>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</si>
  <si>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</si>
  <si>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</si>
  <si>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</si>
  <si>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</si>
  <si>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</si>
  <si>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</si>
  <si>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</si>
  <si>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</si>
  <si>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</si>
  <si>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</si>
  <si>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</si>
  <si>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</si>
  <si>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</si>
  <si>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</si>
  <si>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</si>
  <si>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</si>
  <si>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</si>
  <si>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</si>
  <si>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</si>
  <si>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</si>
  <si>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</si>
  <si>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</si>
  <si>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</si>
  <si>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</si>
  <si>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</si>
  <si>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</si>
  <si>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</si>
  <si>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</si>
  <si>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</si>
  <si>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</si>
  <si>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</si>
  <si>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</si>
  <si>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</si>
  <si>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</si>
  <si>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</si>
  <si>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</si>
  <si>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</si>
  <si>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</si>
  <si>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</si>
  <si>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</si>
  <si>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</si>
  <si>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</si>
  <si>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</si>
  <si>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</si>
  <si>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</si>
  <si>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</si>
  <si>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</si>
  <si>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</si>
  <si>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</si>
  <si>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</si>
  <si>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</si>
  <si>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</si>
  <si>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</si>
  <si>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</si>
  <si>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</si>
  <si>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</si>
  <si>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</si>
  <si>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</si>
  <si>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</si>
  <si>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</si>
  <si>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</si>
  <si>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</si>
  <si>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</si>
  <si>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</si>
  <si>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</si>
  <si>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</si>
  <si>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</si>
  <si>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</si>
  <si>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</si>
  <si>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</si>
  <si>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</si>
  <si>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</si>
  <si>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</si>
  <si>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</si>
  <si>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</si>
  <si>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</si>
  <si>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</si>
  <si>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</si>
  <si>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</si>
  <si>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</si>
  <si>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</si>
  <si>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</si>
  <si>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</si>
  <si>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</si>
  <si>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</si>
  <si>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</si>
  <si>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</si>
  <si>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</si>
  <si>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</si>
  <si>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</si>
  <si>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</si>
  <si>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</si>
  <si>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</si>
  <si>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</si>
  <si>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</si>
  <si>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</si>
  <si>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</si>
  <si>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</si>
  <si>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</si>
  <si>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</si>
  <si>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</si>
  <si>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</si>
  <si>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</si>
  <si>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</si>
  <si>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</si>
  <si>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</si>
  <si>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</si>
  <si>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</si>
  <si>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</si>
  <si>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</si>
  <si>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</si>
  <si>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</si>
  <si>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</si>
  <si>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</si>
  <si>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</si>
  <si>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</si>
  <si>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</si>
  <si>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</si>
  <si>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</si>
  <si>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</si>
  <si>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</si>
  <si>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</si>
  <si>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</si>
  <si>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</si>
  <si>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</si>
  <si>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</si>
  <si>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</si>
  <si>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</si>
  <si>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</si>
  <si>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</si>
  <si>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</si>
  <si>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</si>
  <si>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</si>
  <si>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</si>
  <si>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</si>
  <si>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</si>
  <si>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</si>
  <si>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</si>
  <si>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</si>
  <si>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</si>
  <si>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</si>
  <si>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</si>
  <si>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</si>
  <si>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</si>
  <si>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</si>
  <si>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</si>
  <si>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</si>
  <si>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</si>
  <si>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</si>
  <si>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</si>
  <si>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</si>
  <si>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</si>
  <si>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</si>
  <si>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</si>
  <si>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</si>
  <si>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</si>
  <si>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</si>
  <si>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</si>
  <si>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</si>
  <si>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</si>
  <si>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</si>
  <si>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</si>
  <si>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</si>
  <si>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</si>
  <si>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</si>
  <si>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</si>
  <si>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</si>
  <si>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</si>
  <si>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</si>
  <si>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</si>
  <si>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</si>
  <si>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</si>
  <si>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</si>
  <si>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</si>
  <si>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</si>
  <si>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</si>
  <si>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</si>
  <si>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</si>
  <si>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</si>
  <si>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</si>
  <si>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</si>
  <si>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</si>
  <si>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</si>
  <si>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</si>
  <si>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</si>
  <si>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</si>
  <si>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</si>
  <si>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</si>
  <si>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</si>
  <si>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</si>
  <si>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</si>
  <si>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</si>
  <si>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</si>
  <si>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</si>
  <si>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</si>
  <si>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</si>
  <si>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</si>
  <si>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</si>
  <si>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</si>
  <si>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</si>
  <si>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</si>
  <si>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</si>
  <si>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</si>
  <si>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</si>
  <si>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</si>
  <si>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</si>
  <si>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</si>
  <si>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</si>
  <si>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</si>
  <si>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</si>
  <si>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</si>
  <si>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</si>
  <si>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</si>
  <si>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</si>
  <si>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</si>
  <si>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</si>
  <si>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</si>
  <si>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</si>
  <si>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</si>
  <si>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</si>
  <si>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</si>
  <si>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</si>
  <si>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</si>
  <si>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</si>
  <si>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</si>
  <si>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</si>
  <si>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</si>
  <si>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</si>
  <si>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</si>
  <si>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</si>
  <si>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</si>
  <si>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</si>
  <si>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</si>
  <si>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</si>
  <si>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</si>
  <si>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</si>
  <si>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</si>
  <si>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</si>
  <si>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</si>
  <si>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</si>
  <si>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</si>
  <si>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</si>
  <si>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</si>
  <si>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</si>
  <si>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</si>
  <si>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</si>
  <si>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</si>
  <si>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</si>
  <si>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</si>
  <si>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</si>
  <si>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</si>
  <si>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</si>
  <si>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</si>
  <si>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</si>
  <si>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</si>
  <si>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</si>
  <si>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</si>
  <si>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</si>
  <si>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</si>
  <si>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</si>
  <si>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</si>
  <si>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</si>
  <si>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</si>
  <si>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</si>
  <si>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</si>
  <si>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</si>
  <si>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</si>
  <si>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</si>
  <si>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</si>
  <si>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</si>
  <si>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</si>
  <si>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</si>
  <si>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</si>
  <si>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</si>
  <si>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</si>
  <si>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</si>
  <si>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</si>
  <si>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</si>
  <si>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</si>
  <si>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</si>
  <si>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</si>
  <si>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</si>
  <si>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</si>
  <si>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</si>
  <si>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</si>
  <si>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</si>
  <si>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</si>
  <si>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</si>
  <si>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</si>
  <si>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</si>
  <si>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</si>
  <si>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</si>
  <si>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</si>
  <si>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</si>
  <si>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</si>
  <si>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</si>
  <si>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</si>
  <si>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</si>
  <si>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</si>
  <si>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</si>
  <si>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</si>
  <si>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</si>
  <si>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</si>
  <si>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</si>
  <si>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</si>
  <si>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</si>
  <si>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</si>
  <si>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</si>
  <si>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</si>
  <si>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</si>
  <si>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</si>
  <si>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</si>
  <si>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</si>
  <si>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</si>
  <si>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</si>
  <si>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</si>
  <si>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</si>
  <si>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</si>
  <si>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</si>
  <si>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</si>
  <si>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</si>
  <si>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</si>
  <si>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</si>
  <si>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</si>
  <si>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</si>
  <si>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</si>
  <si>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</si>
  <si>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</si>
  <si>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</si>
  <si>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</si>
  <si>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</si>
  <si>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</si>
  <si>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</si>
  <si>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</si>
  <si>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</si>
  <si>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</si>
  <si>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</si>
  <si>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</si>
  <si>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</si>
  <si>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</si>
  <si>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</si>
  <si>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</si>
  <si>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</si>
  <si>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</si>
  <si>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</si>
  <si>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</si>
  <si>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</si>
  <si>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</si>
  <si>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</si>
  <si>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</si>
  <si>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</si>
  <si>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</si>
  <si>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</si>
  <si>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</si>
  <si>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</si>
  <si>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</si>
  <si>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</si>
  <si>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</si>
  <si>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</si>
  <si>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</si>
  <si>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</si>
  <si>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</si>
  <si>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</si>
  <si>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</si>
  <si>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</si>
  <si>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</si>
  <si>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</si>
  <si>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</si>
  <si>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</si>
  <si>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</si>
  <si>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</si>
  <si>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</si>
  <si>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</si>
  <si>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</si>
  <si>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</si>
  <si>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</si>
  <si>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</si>
  <si>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</si>
  <si>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</si>
  <si>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</si>
  <si>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</si>
  <si>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</si>
  <si>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</si>
  <si>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</si>
  <si>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</si>
  <si>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</si>
  <si>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</si>
  <si>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</si>
  <si>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</si>
  <si>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</si>
  <si>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</si>
  <si>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</si>
  <si>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</si>
  <si>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</si>
  <si>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</si>
  <si>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</si>
  <si>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</si>
  <si>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</si>
  <si>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</si>
  <si>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</si>
  <si>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</si>
  <si>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</si>
  <si>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</si>
  <si>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</si>
  <si>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</si>
  <si>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</si>
  <si>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</si>
  <si>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</si>
  <si>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</si>
  <si>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</si>
  <si>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</si>
  <si>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</si>
  <si>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</si>
  <si>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</si>
  <si>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</si>
  <si>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</si>
  <si>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</si>
  <si>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</si>
  <si>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</si>
  <si>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</si>
  <si>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</si>
  <si>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</si>
  <si>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</si>
  <si>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</si>
  <si>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</si>
  <si>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</si>
  <si>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</si>
  <si>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</si>
  <si>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</si>
  <si>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</si>
  <si>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</si>
  <si>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</si>
  <si>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</si>
  <si>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</si>
  <si>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</si>
  <si>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</si>
  <si>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</si>
  <si>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</si>
  <si>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</si>
  <si>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</si>
  <si>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</si>
  <si>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</si>
  <si>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</si>
  <si>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</si>
  <si>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</si>
  <si>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</si>
  <si>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</si>
  <si>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</si>
  <si>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</si>
  <si>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</si>
  <si>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</si>
  <si>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</si>
  <si>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</si>
  <si>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</si>
  <si>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</si>
  <si>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</si>
  <si>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</si>
  <si>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</si>
  <si>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</si>
  <si>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</si>
  <si>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</si>
  <si>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</si>
  <si>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</si>
  <si>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</si>
  <si>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</si>
  <si>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</si>
  <si>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</si>
  <si>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</si>
  <si>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</si>
  <si>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</si>
  <si>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</si>
  <si>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</si>
  <si>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</si>
  <si>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</si>
  <si>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</si>
  <si>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</si>
  <si>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</si>
  <si>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</si>
  <si>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</si>
  <si>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</si>
  <si>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</si>
  <si>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</si>
  <si>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</si>
  <si>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</si>
  <si>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</si>
  <si>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</si>
  <si>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</si>
  <si>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</si>
  <si>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</si>
  <si>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</si>
  <si>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</si>
  <si>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</si>
  <si>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</si>
  <si>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</si>
  <si>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</si>
  <si>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</si>
  <si>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</si>
  <si>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</si>
  <si>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</si>
  <si>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</si>
  <si>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</si>
  <si>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</si>
  <si>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</si>
  <si>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</si>
  <si>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</si>
  <si>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</si>
  <si>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</si>
  <si>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</si>
  <si>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</si>
  <si>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</si>
  <si>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</si>
  <si>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</si>
  <si>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</si>
  <si>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</si>
  <si>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</si>
  <si>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</si>
  <si>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</si>
  <si>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</si>
  <si>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</si>
  <si>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</si>
  <si>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</si>
  <si>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</si>
  <si>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</si>
  <si>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</si>
  <si>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</si>
  <si>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</si>
  <si>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</si>
  <si>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</si>
  <si>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</si>
  <si>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</si>
  <si>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</si>
  <si>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</si>
  <si>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</si>
  <si>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</si>
  <si>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</si>
  <si>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</si>
  <si>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</si>
  <si>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</si>
  <si>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</si>
  <si>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</si>
  <si>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</si>
  <si>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</si>
  <si>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</si>
  <si>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</si>
  <si>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</si>
  <si>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</si>
  <si>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</si>
  <si>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</si>
  <si>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</si>
  <si>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</si>
  <si>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</si>
  <si>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</si>
  <si>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</si>
  <si>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</si>
  <si>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</si>
  <si>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</si>
  <si>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</si>
  <si>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</si>
  <si>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</si>
  <si>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</si>
  <si>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</si>
  <si>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</si>
  <si>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</si>
  <si>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</si>
  <si>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</si>
  <si>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</si>
  <si>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</si>
  <si>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</si>
  <si>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</si>
  <si>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</si>
  <si>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</si>
  <si>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</si>
  <si>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</si>
  <si>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</si>
  <si>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</si>
  <si>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</si>
  <si>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</si>
  <si>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</si>
  <si>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</si>
  <si>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</si>
  <si>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</si>
  <si>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</si>
  <si>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</si>
  <si>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</si>
  <si>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</si>
  <si>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</si>
  <si>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</si>
  <si>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</si>
  <si>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</si>
  <si>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</si>
  <si>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</si>
  <si>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</si>
  <si>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</si>
  <si>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</si>
  <si>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</si>
  <si>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</si>
  <si>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</si>
  <si>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</si>
  <si>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</si>
  <si>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</si>
  <si>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</si>
  <si>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</si>
  <si>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</si>
  <si>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</si>
  <si>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</si>
  <si>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</si>
  <si>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</si>
  <si>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</si>
  <si>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</si>
  <si>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</si>
  <si>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</si>
  <si>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</si>
  <si>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</si>
  <si>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</si>
  <si>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</si>
  <si>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</si>
  <si>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</si>
  <si>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</si>
  <si>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</si>
  <si>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</si>
  <si>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</si>
  <si>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</si>
  <si>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</si>
  <si>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</si>
  <si>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</si>
  <si>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</si>
  <si>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</si>
  <si>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</si>
  <si>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</si>
  <si>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</si>
  <si>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</si>
  <si>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</si>
  <si>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</si>
  <si>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</si>
  <si>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</si>
  <si>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</si>
  <si>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</si>
  <si>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</si>
  <si>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</si>
  <si>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</si>
  <si>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</si>
  <si>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</si>
  <si>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</si>
  <si>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</si>
  <si>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</si>
  <si>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</si>
  <si>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</si>
  <si>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</si>
  <si>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</si>
  <si>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</si>
  <si>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</si>
  <si>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</si>
  <si>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</si>
  <si>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</si>
  <si>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</si>
  <si>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</si>
  <si>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</si>
  <si>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</si>
  <si>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</si>
  <si>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</si>
  <si>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</si>
  <si>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</si>
  <si>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</si>
  <si>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</si>
  <si>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</si>
  <si>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</si>
  <si>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</si>
  <si>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</si>
  <si>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</si>
  <si>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</si>
  <si>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</si>
  <si>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</si>
  <si>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</si>
  <si>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</si>
  <si>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</si>
  <si>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</si>
  <si>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</si>
  <si>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</si>
  <si>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</si>
  <si>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</si>
  <si>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</si>
  <si>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</si>
  <si>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</si>
  <si>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</si>
  <si>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</si>
  <si>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</si>
  <si>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</si>
  <si>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</si>
  <si>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</si>
  <si>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</si>
  <si>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</si>
  <si>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</si>
  <si>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</si>
  <si>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</si>
  <si>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</si>
  <si>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</si>
  <si>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</si>
  <si>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</si>
  <si>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</si>
  <si>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</si>
  <si>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</si>
  <si>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</si>
  <si>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</si>
  <si>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</si>
  <si>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</si>
  <si>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</si>
  <si>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</si>
  <si>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</si>
  <si>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</si>
  <si>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</si>
  <si>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</si>
  <si>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</si>
  <si>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</si>
  <si>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</si>
  <si>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</si>
  <si>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</si>
  <si>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</si>
  <si>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</si>
  <si>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</si>
  <si>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</si>
  <si>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</si>
  <si>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</si>
  <si>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</si>
  <si>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</si>
  <si>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</si>
  <si>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</si>
  <si>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</si>
  <si>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</si>
  <si>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</si>
  <si>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</si>
  <si>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</si>
  <si>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</si>
  <si>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</si>
  <si>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</si>
  <si>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</si>
  <si>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</si>
  <si>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</si>
  <si>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</si>
  <si>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</si>
  <si>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</si>
  <si>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</si>
  <si>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</si>
  <si>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</si>
  <si>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</si>
  <si>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</si>
  <si>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</si>
  <si>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</si>
  <si>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</si>
  <si>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</si>
  <si>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</si>
  <si>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</si>
  <si>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</si>
  <si>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</si>
  <si>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</si>
  <si>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</si>
  <si>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</si>
  <si>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</si>
  <si>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</si>
  <si>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</si>
  <si>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</si>
  <si>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</si>
  <si>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</si>
  <si>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</si>
  <si>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</si>
  <si>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</si>
  <si>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</si>
  <si>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</si>
  <si>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</si>
  <si>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</si>
  <si>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</si>
  <si>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</si>
  <si>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</si>
  <si>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</si>
  <si>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</si>
  <si>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</si>
  <si>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</si>
  <si>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</si>
  <si>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</si>
  <si>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</si>
  <si>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</si>
  <si>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</si>
  <si>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</si>
  <si>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</si>
  <si>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</si>
  <si>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</si>
  <si>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</si>
  <si>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</si>
  <si>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</si>
  <si>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</si>
  <si>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</si>
  <si>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</si>
  <si>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</si>
  <si>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</si>
  <si>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</si>
  <si>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</si>
  <si>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</si>
  <si>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</si>
  <si>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</si>
  <si>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</si>
  <si>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</si>
  <si>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</si>
  <si>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</si>
  <si>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</si>
  <si>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</si>
  <si>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</si>
  <si>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</si>
  <si>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</si>
  <si>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</si>
  <si>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</si>
  <si>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</si>
  <si>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</si>
  <si>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</si>
  <si>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</si>
  <si>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</si>
  <si>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</si>
  <si>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</si>
  <si>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</si>
  <si>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</si>
  <si>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</si>
  <si>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</si>
  <si>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</si>
  <si>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</si>
  <si>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</si>
  <si>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</si>
  <si>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</si>
  <si>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</si>
  <si>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</si>
  <si>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</si>
  <si>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</si>
  <si>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</si>
  <si>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</si>
  <si>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</si>
  <si>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</si>
  <si>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</si>
  <si>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</si>
  <si>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</si>
  <si>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</si>
  <si>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</si>
  <si>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</si>
  <si>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</si>
  <si>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</si>
  <si>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</si>
  <si>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</si>
  <si>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</si>
  <si>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</si>
  <si>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</si>
  <si>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</si>
  <si>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</si>
  <si>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</si>
  <si>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</si>
  <si>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</si>
  <si>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</si>
  <si>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</si>
  <si>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</si>
  <si>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</si>
  <si>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</si>
  <si>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</si>
  <si>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</si>
  <si>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</si>
  <si>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</si>
  <si>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</si>
  <si>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</si>
  <si>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</si>
  <si>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</si>
  <si>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</si>
  <si>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</si>
  <si>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</si>
  <si>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</si>
  <si>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</si>
  <si>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</si>
  <si>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</si>
  <si>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</si>
  <si>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</si>
  <si>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</si>
  <si>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</si>
  <si>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</si>
  <si>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</si>
  <si>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</si>
  <si>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</si>
  <si>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</si>
  <si>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</si>
  <si>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</si>
  <si>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</si>
  <si>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</si>
  <si>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</si>
  <si>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</si>
  <si>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</si>
  <si>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</si>
  <si>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</si>
  <si>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</si>
  <si>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</si>
  <si>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</si>
  <si>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</si>
  <si>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</si>
  <si>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</si>
  <si>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</si>
  <si>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</si>
  <si>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</si>
  <si>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</si>
  <si>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</si>
  <si>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</si>
  <si>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</si>
  <si>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</si>
  <si>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</si>
  <si>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</si>
  <si>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</si>
  <si>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</si>
  <si>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</si>
  <si>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</si>
  <si>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</si>
  <si>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</si>
  <si>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</si>
  <si>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</si>
  <si>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</si>
  <si>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</si>
  <si>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</si>
  <si>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</si>
  <si>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</si>
  <si>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</si>
  <si>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</si>
  <si>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</si>
  <si>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</si>
  <si>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</si>
  <si>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</si>
  <si>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</si>
  <si>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</si>
  <si>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</si>
  <si>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</si>
  <si>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</si>
  <si>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</si>
  <si>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</si>
  <si>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</si>
  <si>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</si>
  <si>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</si>
  <si>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</si>
  <si>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</si>
  <si>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</si>
  <si>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</si>
  <si>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</si>
  <si>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</si>
  <si>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</si>
  <si>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</si>
  <si>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</si>
  <si>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</si>
  <si>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</si>
  <si>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</si>
  <si>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</si>
  <si>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</si>
  <si>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</si>
  <si>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</si>
  <si>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</si>
  <si>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</si>
  <si>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</si>
  <si>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</si>
  <si>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</si>
  <si>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</si>
  <si>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</si>
  <si>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</si>
  <si>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</si>
  <si>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</si>
  <si>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</si>
  <si>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</si>
  <si>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</si>
  <si>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</si>
  <si>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</si>
  <si>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</si>
  <si>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</si>
  <si>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</si>
  <si>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</si>
  <si>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</si>
  <si>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</si>
  <si>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</si>
  <si>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</si>
  <si>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</si>
  <si>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</si>
  <si>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</si>
  <si>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</si>
  <si>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</si>
  <si>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</si>
  <si>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</si>
  <si>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</si>
  <si>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</si>
  <si>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</si>
  <si>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</si>
  <si>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</si>
  <si>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</si>
  <si>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</si>
  <si>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</si>
  <si>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</si>
  <si>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</si>
  <si>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</si>
  <si>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</si>
  <si>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</si>
  <si>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</si>
  <si>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</si>
  <si>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</si>
  <si>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</si>
  <si>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</si>
  <si>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</si>
  <si>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</si>
  <si>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</si>
  <si>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</si>
  <si>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</si>
  <si>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</si>
  <si>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</si>
  <si>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</si>
  <si>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</si>
  <si>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</si>
  <si>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</si>
  <si>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</si>
  <si>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</si>
  <si>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</si>
  <si>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</si>
  <si>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</si>
  <si>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</si>
  <si>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</si>
  <si>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</si>
  <si>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</si>
  <si>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</si>
  <si>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</si>
  <si>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</si>
  <si>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</si>
  <si>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</si>
  <si>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</si>
  <si>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</si>
  <si>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</si>
  <si>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</si>
  <si>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</si>
  <si>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</si>
  <si>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</si>
  <si>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</si>
  <si>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</si>
  <si>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</si>
  <si>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</si>
  <si>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</si>
  <si>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</si>
  <si>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</si>
  <si>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</si>
  <si>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</si>
  <si>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</si>
  <si>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</si>
  <si>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</si>
  <si>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</si>
  <si>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</si>
  <si>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</si>
  <si>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</si>
  <si>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</si>
  <si>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</si>
  <si>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</si>
  <si>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</si>
  <si>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</si>
  <si>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</si>
  <si>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</si>
  <si>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</si>
  <si>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</si>
  <si>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</si>
  <si>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</si>
  <si>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</si>
  <si>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</si>
  <si>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</si>
  <si>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</si>
  <si>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</si>
  <si>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</si>
  <si>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</si>
  <si>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</si>
  <si>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</si>
  <si>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</si>
  <si>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</si>
  <si>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</si>
  <si>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</si>
  <si>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</si>
  <si>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</si>
  <si>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</si>
  <si>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</si>
  <si>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</si>
  <si>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</si>
  <si>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</si>
  <si>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</si>
  <si>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</si>
  <si>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</si>
  <si>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</si>
  <si>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</si>
  <si>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</si>
  <si>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</si>
  <si>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</si>
  <si>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</si>
  <si>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</si>
  <si>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</si>
  <si>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</si>
  <si>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</si>
  <si>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</si>
  <si>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</si>
  <si>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</si>
  <si>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</si>
  <si>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</si>
  <si>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</si>
  <si>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</si>
  <si>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</si>
  <si>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</si>
  <si>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</si>
  <si>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</si>
  <si>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</si>
  <si>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</si>
  <si>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</si>
  <si>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</si>
  <si>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</si>
  <si>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</si>
  <si>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</si>
  <si>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</si>
  <si>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</si>
  <si>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</si>
  <si>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</si>
  <si>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</si>
  <si>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</si>
  <si>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</si>
  <si>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</si>
  <si>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</si>
  <si>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</si>
  <si>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</si>
  <si>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</si>
  <si>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</si>
  <si>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</si>
  <si>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</si>
  <si>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</si>
  <si>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</si>
  <si>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</si>
  <si>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</si>
  <si>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</si>
  <si>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</si>
  <si>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</si>
  <si>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</si>
  <si>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</si>
  <si>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</si>
  <si>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</si>
  <si>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</si>
  <si>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</si>
  <si>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</si>
  <si>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</si>
  <si>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</si>
  <si>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</si>
  <si>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</si>
  <si>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</si>
  <si>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</si>
  <si>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</si>
  <si>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</si>
  <si>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</si>
  <si>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</si>
  <si>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</si>
  <si>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</si>
  <si>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</si>
  <si>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</si>
  <si>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</si>
  <si>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</si>
  <si>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</si>
  <si>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</si>
  <si>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</si>
  <si>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</si>
  <si>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</si>
  <si>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</si>
  <si>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</si>
  <si>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</si>
  <si>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</si>
  <si>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</si>
  <si>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</si>
  <si>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</si>
  <si>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</si>
  <si>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</si>
  <si>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</si>
  <si>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</si>
  <si>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</si>
  <si>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</si>
  <si>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</si>
  <si>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</si>
  <si>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</si>
  <si>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</si>
  <si>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</si>
  <si>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</si>
  <si>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</si>
  <si>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</si>
  <si>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</si>
  <si>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</si>
  <si>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</si>
  <si>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</si>
  <si>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</si>
  <si>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</si>
  <si>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</si>
  <si>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</si>
  <si>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</si>
  <si>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</si>
  <si>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</si>
  <si>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</si>
  <si>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</si>
  <si>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</si>
  <si>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</si>
  <si>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</si>
  <si>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</si>
  <si>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</si>
  <si>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</si>
  <si>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</si>
  <si>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</si>
  <si>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</si>
  <si>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</si>
  <si>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</si>
  <si>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</si>
  <si>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</si>
  <si>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</si>
  <si>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</si>
  <si>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</si>
  <si>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</si>
  <si>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</si>
  <si>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</si>
  <si>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</si>
  <si>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</si>
  <si>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</si>
  <si>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</si>
  <si>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</si>
  <si>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</si>
  <si>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</si>
  <si>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</si>
  <si>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</si>
  <si>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</si>
  <si>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</si>
  <si>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</si>
  <si>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</si>
  <si>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</si>
  <si>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</si>
  <si>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</si>
  <si>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</si>
  <si>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</si>
  <si>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</si>
  <si>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</si>
  <si>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</si>
  <si>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</si>
  <si>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</si>
  <si>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</si>
  <si>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</si>
  <si>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</si>
  <si>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</si>
  <si>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</si>
  <si>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</si>
  <si>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</si>
  <si>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</si>
  <si>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</si>
  <si>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</si>
  <si>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</si>
  <si>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</si>
  <si>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</si>
  <si>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</si>
  <si>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</si>
  <si>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</si>
  <si>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</si>
  <si>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</si>
  <si>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</si>
  <si>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</si>
  <si>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</si>
  <si>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</si>
  <si>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</si>
  <si>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</si>
  <si>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</si>
  <si>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</si>
  <si>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</si>
  <si>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</si>
  <si>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</si>
  <si>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</si>
  <si>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</si>
  <si>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</si>
  <si>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</si>
  <si>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</si>
  <si>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</si>
  <si>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</si>
  <si>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</si>
  <si>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</si>
  <si>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</si>
  <si>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</si>
  <si>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</si>
  <si>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</si>
  <si>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</si>
  <si>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</si>
  <si>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</si>
  <si>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</si>
  <si>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</si>
  <si>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</si>
  <si>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</si>
  <si>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</si>
  <si>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</si>
  <si>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</si>
  <si>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</si>
  <si>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</si>
  <si>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</si>
  <si>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</si>
  <si>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</si>
  <si>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</si>
  <si>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</si>
  <si>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</si>
  <si>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</si>
  <si>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</si>
  <si>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</si>
  <si>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</si>
  <si>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</si>
  <si>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</si>
  <si>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</si>
  <si>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</si>
  <si>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</si>
  <si>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</si>
  <si>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</si>
  <si>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</si>
  <si>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</si>
  <si>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</si>
  <si>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</si>
  <si>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</si>
  <si>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</si>
  <si>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</si>
  <si>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</si>
  <si>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</si>
  <si>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</si>
  <si>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</si>
  <si>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</si>
  <si>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</si>
  <si>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</si>
  <si>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</si>
  <si>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</si>
  <si>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</si>
  <si>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</si>
  <si>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</si>
  <si>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</si>
  <si>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</si>
  <si>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</si>
  <si>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</si>
  <si>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</si>
  <si>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</si>
  <si>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</si>
  <si>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</si>
  <si>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</si>
  <si>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</si>
  <si>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</si>
  <si>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</si>
  <si>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</si>
  <si>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</si>
  <si>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</si>
  <si>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</si>
  <si>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</si>
  <si>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</si>
  <si>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</si>
  <si>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</si>
  <si>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</si>
  <si>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</si>
  <si>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</si>
  <si>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</si>
  <si>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</si>
  <si>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</si>
  <si>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</si>
  <si>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</si>
  <si>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</si>
  <si>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</si>
  <si>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</si>
  <si>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</si>
  <si>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</si>
  <si>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</si>
  <si>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</si>
  <si>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</si>
  <si>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</si>
  <si>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</si>
  <si>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</si>
  <si>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</si>
  <si>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</si>
  <si>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</si>
  <si>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</si>
  <si>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</si>
  <si>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</si>
  <si>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</si>
  <si>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</si>
  <si>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</si>
  <si>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</si>
  <si>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</si>
  <si>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</si>
  <si>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</si>
  <si>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</si>
  <si>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</si>
  <si>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</si>
  <si>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</si>
  <si>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</si>
  <si>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</si>
  <si>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</si>
  <si>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</si>
  <si>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</si>
  <si>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</si>
  <si>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</si>
  <si>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</si>
  <si>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</si>
  <si>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</si>
  <si>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</si>
  <si>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</si>
  <si>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</si>
  <si>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</si>
  <si>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</si>
  <si>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</si>
  <si>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</si>
  <si>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</si>
  <si>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</si>
  <si>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</si>
  <si>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</si>
  <si>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</si>
  <si>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</si>
  <si>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</si>
  <si>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</si>
  <si>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</si>
  <si>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</si>
  <si>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</si>
  <si>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</si>
  <si>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</si>
  <si>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</si>
  <si>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</si>
  <si>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</si>
  <si>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</si>
  <si>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</si>
  <si>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</si>
  <si>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</si>
  <si>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</si>
  <si>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</si>
  <si>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</si>
  <si>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</si>
  <si>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</si>
  <si>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</si>
  <si>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</si>
  <si>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</si>
  <si>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</si>
  <si>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</si>
  <si>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</si>
  <si>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</si>
  <si>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</si>
  <si>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</si>
  <si>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</si>
  <si>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</si>
  <si>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</si>
  <si>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</si>
  <si>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</si>
  <si>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</si>
  <si>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</si>
  <si>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</si>
  <si>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</si>
  <si>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</si>
  <si>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</si>
  <si>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</si>
  <si>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</si>
  <si>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</si>
  <si>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</si>
  <si>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</si>
  <si>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</si>
  <si>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</si>
  <si>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</si>
  <si>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</si>
  <si>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</si>
  <si>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</si>
  <si>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</si>
  <si>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</si>
  <si>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</si>
  <si>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</si>
  <si>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</si>
  <si>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</si>
  <si>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</si>
  <si>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</si>
  <si>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</si>
  <si>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</si>
  <si>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</si>
  <si>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</si>
  <si>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</si>
  <si>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</si>
  <si>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</si>
  <si>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</si>
  <si>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</si>
  <si>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</si>
  <si>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</si>
  <si>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</si>
  <si>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</si>
  <si>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</si>
  <si>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</si>
  <si>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</si>
  <si>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</si>
  <si>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</si>
  <si>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</si>
  <si>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</si>
  <si>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</si>
  <si>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</si>
  <si>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</si>
  <si>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</si>
  <si>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</si>
  <si>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</si>
  <si>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</si>
  <si>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</si>
  <si>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</si>
  <si>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</si>
  <si>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</si>
  <si>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</si>
  <si>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</si>
  <si>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</si>
  <si>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</si>
  <si>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</si>
  <si>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</si>
  <si>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</si>
  <si>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</si>
  <si>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</si>
  <si>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</si>
  <si>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</si>
  <si>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</si>
  <si>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</si>
  <si>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</si>
  <si>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</si>
  <si>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</si>
  <si>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</si>
  <si>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</si>
  <si>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</si>
  <si>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</si>
  <si>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</si>
  <si>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</si>
  <si>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</si>
  <si>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</si>
  <si>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</si>
  <si>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</si>
  <si>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</si>
  <si>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</si>
  <si>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</si>
  <si>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</si>
  <si>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</si>
  <si>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</si>
  <si>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</si>
  <si>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</si>
  <si>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</si>
  <si>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</si>
  <si>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</si>
  <si>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</si>
  <si>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</si>
  <si>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</si>
  <si>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</si>
  <si>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</si>
  <si>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</si>
  <si>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</si>
  <si>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</si>
  <si>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</si>
  <si>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</si>
  <si>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</si>
  <si>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</si>
  <si>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</si>
  <si>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</si>
  <si>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</si>
  <si>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</si>
  <si>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</si>
  <si>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</si>
  <si>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</si>
  <si>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</si>
  <si>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</si>
  <si>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</si>
  <si>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</si>
  <si>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</si>
  <si>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</si>
  <si>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</si>
  <si>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</si>
  <si>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</si>
  <si>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</si>
  <si>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</si>
  <si>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</si>
  <si>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</si>
  <si>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</si>
  <si>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</si>
  <si>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</si>
  <si>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</si>
  <si>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</si>
  <si>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</si>
  <si>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</si>
  <si>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</si>
  <si>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</si>
  <si>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</si>
  <si>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</si>
  <si>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</si>
  <si>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</si>
  <si>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</si>
  <si>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</si>
  <si>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</si>
  <si>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</si>
  <si>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</si>
  <si>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</si>
  <si>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</si>
  <si>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</si>
  <si>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</si>
  <si>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</si>
  <si>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</si>
  <si>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</si>
  <si>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</si>
  <si>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</si>
  <si>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</si>
  <si>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</si>
  <si>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</si>
  <si>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</si>
  <si>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</si>
  <si>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</si>
  <si>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</si>
  <si>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</si>
  <si>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</si>
  <si>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</si>
  <si>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</si>
  <si>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</si>
  <si>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</si>
  <si>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</si>
  <si>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</si>
  <si>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</si>
  <si>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</si>
  <si>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</si>
  <si>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</si>
  <si>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</si>
  <si>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</si>
  <si>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</si>
  <si>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</si>
  <si>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</si>
  <si>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</si>
  <si>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</si>
  <si>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</si>
  <si>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</si>
  <si>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</si>
  <si>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</si>
  <si>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</si>
  <si>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</si>
  <si>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</si>
  <si>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</si>
  <si>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</si>
  <si>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</si>
  <si>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</si>
  <si>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</si>
  <si>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</si>
  <si>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</si>
  <si>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</si>
  <si>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</si>
  <si>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</si>
  <si>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</si>
  <si>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</si>
  <si>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</si>
  <si>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</si>
  <si>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</si>
  <si>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</si>
  <si>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</si>
  <si>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</si>
  <si>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</si>
  <si>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</si>
  <si>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</si>
  <si>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</si>
  <si>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</si>
  <si>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</si>
  <si>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</si>
  <si>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</si>
  <si>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</si>
  <si>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</si>
  <si>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</si>
  <si>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</si>
  <si>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</si>
  <si>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</si>
  <si>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</si>
  <si>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</si>
  <si>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</si>
  <si>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</si>
  <si>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</si>
  <si>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</si>
  <si>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</si>
  <si>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</si>
  <si>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</si>
  <si>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</si>
  <si>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</si>
  <si>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</si>
  <si>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</si>
  <si>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</si>
  <si>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</si>
  <si>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</si>
  <si>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</si>
  <si>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</si>
  <si>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</si>
  <si>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</si>
  <si>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</si>
  <si>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</si>
  <si>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</si>
  <si>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</si>
  <si>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</si>
  <si>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</si>
  <si>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</si>
  <si>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</si>
  <si>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</si>
  <si>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</si>
  <si>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</si>
  <si>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</si>
  <si>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</si>
  <si>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</si>
  <si>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</si>
  <si>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</si>
  <si>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</si>
  <si>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</si>
  <si>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</si>
  <si>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</si>
  <si>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</si>
  <si>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</si>
  <si>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</si>
  <si>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</si>
  <si>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</si>
  <si>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</si>
  <si>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</si>
  <si>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</si>
  <si>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</si>
  <si>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</si>
  <si>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</si>
  <si>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</si>
  <si>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</si>
  <si>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</si>
  <si>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</si>
  <si>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</si>
  <si>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</si>
  <si>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</si>
  <si>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</si>
  <si>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</si>
  <si>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</si>
  <si>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</si>
  <si>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</si>
  <si>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</si>
  <si>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</si>
  <si>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</si>
  <si>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</si>
  <si>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</si>
  <si>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</si>
  <si>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</si>
  <si>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</si>
  <si>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</si>
  <si>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</si>
  <si>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</si>
  <si>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</si>
  <si>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</si>
  <si>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</si>
  <si>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</si>
  <si>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</si>
  <si>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</si>
  <si>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</si>
  <si>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</si>
  <si>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</si>
  <si>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</si>
  <si>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</si>
  <si>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</si>
  <si>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</si>
  <si>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</si>
  <si>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</si>
  <si>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</si>
  <si>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</si>
  <si>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</si>
  <si>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</si>
  <si>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</si>
  <si>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</si>
  <si>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</si>
  <si>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</si>
  <si>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</si>
  <si>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</si>
  <si>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</si>
  <si>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</si>
  <si>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</si>
  <si>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</si>
  <si>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</si>
  <si>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</si>
  <si>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</si>
  <si>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</si>
  <si>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</si>
  <si>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</si>
  <si>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</si>
  <si>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</si>
  <si>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</si>
  <si>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</si>
  <si>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</si>
  <si>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</si>
  <si>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</si>
  <si>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</si>
  <si>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</si>
  <si>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</si>
  <si>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</si>
  <si>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</si>
  <si>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</si>
  <si>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</si>
  <si>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</si>
  <si>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</si>
  <si>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</si>
  <si>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</si>
  <si>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</si>
  <si>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</si>
  <si>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</si>
  <si>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</si>
  <si>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</si>
  <si>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</si>
  <si>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</si>
  <si>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</si>
  <si>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</si>
  <si>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</si>
  <si>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</si>
  <si>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</si>
  <si>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</si>
  <si>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</si>
  <si>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</si>
  <si>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</si>
  <si>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</si>
  <si>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</si>
  <si>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</si>
  <si>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</si>
  <si>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</si>
  <si>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</si>
  <si>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</si>
  <si>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</si>
  <si>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</si>
  <si>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</si>
  <si>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</si>
  <si>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</si>
  <si>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</si>
  <si>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</si>
  <si>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</si>
  <si>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</si>
  <si>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</si>
  <si>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</si>
  <si>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</si>
  <si>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</si>
  <si>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</si>
  <si>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</si>
  <si>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</si>
  <si>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</si>
  <si>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</si>
  <si>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</si>
  <si>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</si>
  <si>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</si>
  <si>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</si>
  <si>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</si>
  <si>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</si>
  <si>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</si>
  <si>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</si>
  <si>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</si>
  <si>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</si>
  <si>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</si>
  <si>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</si>
  <si>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</si>
  <si>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</si>
  <si>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</si>
  <si>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</si>
  <si>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</si>
  <si>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</si>
  <si>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</si>
  <si>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</si>
  <si>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</si>
  <si>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</si>
  <si>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</si>
  <si>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</si>
  <si>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</si>
  <si>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</si>
  <si>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</si>
  <si>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</si>
  <si>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</si>
  <si>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</si>
  <si>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</si>
  <si>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</si>
  <si>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</si>
  <si>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</si>
  <si>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</si>
  <si>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</si>
  <si>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</si>
  <si>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</si>
  <si>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</si>
  <si>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</si>
  <si>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</si>
  <si>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</si>
  <si>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</si>
  <si>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</si>
  <si>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</si>
  <si>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</si>
  <si>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</si>
  <si>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</si>
  <si>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</si>
  <si>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</si>
  <si>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</si>
  <si>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</si>
  <si>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</si>
  <si>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</si>
  <si>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</si>
  <si>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</si>
  <si>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</si>
  <si>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</si>
  <si>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</si>
  <si>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</si>
  <si>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</si>
  <si>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</si>
  <si>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</si>
  <si>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</si>
  <si>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</si>
  <si>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</si>
  <si>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</si>
  <si>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</si>
  <si>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</si>
  <si>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</si>
  <si>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</si>
  <si>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</si>
  <si>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</si>
  <si>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</si>
  <si>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</si>
  <si>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</si>
  <si>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</si>
  <si>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</si>
  <si>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</si>
  <si>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</si>
  <si>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</si>
  <si>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</si>
  <si>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</si>
  <si>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</si>
  <si>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</si>
  <si>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</si>
  <si>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</si>
  <si>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</si>
  <si>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</si>
  <si>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</si>
  <si>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</si>
  <si>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</si>
  <si>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</si>
  <si>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</si>
  <si>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</si>
  <si>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</si>
  <si>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</si>
  <si>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</si>
  <si>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</si>
  <si>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</si>
  <si>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</si>
  <si>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</si>
  <si>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</si>
  <si>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</si>
  <si>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</si>
  <si>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</si>
  <si>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</si>
  <si>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</si>
  <si>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</si>
  <si>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</si>
  <si>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</si>
  <si>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</si>
  <si>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</si>
  <si>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</si>
  <si>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</si>
  <si>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</si>
  <si>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</si>
  <si>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</si>
  <si>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</si>
  <si>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</si>
  <si>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</si>
  <si>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</si>
  <si>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</si>
  <si>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</si>
  <si>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</si>
  <si>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</si>
  <si>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</si>
  <si>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</si>
  <si>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</si>
  <si>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</si>
  <si>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</si>
  <si>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</si>
  <si>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</si>
  <si>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</si>
  <si>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</si>
  <si>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</si>
  <si>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</si>
  <si>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</si>
  <si>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</si>
  <si>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</si>
  <si>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</si>
  <si>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</si>
  <si>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</si>
  <si>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</si>
  <si>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</si>
  <si>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</si>
  <si>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</si>
  <si>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</si>
  <si>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</si>
  <si>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</si>
  <si>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</si>
  <si>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</si>
  <si>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</si>
  <si>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</si>
  <si>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</si>
  <si>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</si>
  <si>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</si>
  <si>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</si>
  <si>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</si>
  <si>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</si>
  <si>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</si>
  <si>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</si>
  <si>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</si>
  <si>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</si>
  <si>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</si>
  <si>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</si>
  <si>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</si>
  <si>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</si>
  <si>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</si>
  <si>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</si>
  <si>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</si>
  <si>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</si>
  <si>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</si>
  <si>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</si>
  <si>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</si>
  <si>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</si>
  <si>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</si>
  <si>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</si>
  <si>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</si>
  <si>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</si>
  <si>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</si>
  <si>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</si>
  <si>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</si>
  <si>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</si>
  <si>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</si>
  <si>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</si>
  <si>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</si>
  <si>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</si>
  <si>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</si>
  <si>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</si>
  <si>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</si>
  <si>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</si>
  <si>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</si>
  <si>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</si>
  <si>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</si>
  <si>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</si>
  <si>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</si>
  <si>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</si>
  <si>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</si>
  <si>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</si>
  <si>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</si>
  <si>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</si>
  <si>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</si>
  <si>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</si>
  <si>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</si>
  <si>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</si>
  <si>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</si>
  <si>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</si>
  <si>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</si>
  <si>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</si>
  <si>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</si>
  <si>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</si>
  <si>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</si>
  <si>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</si>
  <si>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</si>
  <si>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</si>
  <si>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</si>
  <si>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</si>
  <si>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</si>
  <si>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</si>
  <si>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</si>
  <si>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</si>
  <si>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</si>
  <si>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</si>
  <si>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</si>
  <si>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</si>
  <si>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</si>
  <si>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</si>
  <si>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</si>
  <si>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</si>
  <si>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</si>
  <si>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</si>
  <si>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</si>
  <si>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</si>
  <si>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</si>
  <si>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</si>
  <si>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</si>
  <si>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</si>
  <si>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</si>
  <si>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</si>
  <si>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</si>
  <si>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</si>
  <si>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</si>
  <si>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</si>
  <si>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</si>
  <si>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</si>
  <si>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</si>
  <si>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</si>
  <si>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</si>
  <si>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</si>
  <si>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</si>
  <si>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</si>
  <si>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</si>
  <si>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</si>
  <si>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</si>
  <si>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</si>
  <si>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</si>
  <si>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</si>
  <si>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</si>
  <si>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</si>
  <si>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</si>
  <si>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</si>
  <si>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</si>
  <si>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</si>
  <si>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</si>
  <si>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</si>
  <si>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</si>
  <si>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</si>
  <si>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</si>
  <si>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</si>
  <si>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</si>
  <si>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</si>
  <si>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</si>
  <si>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</si>
  <si>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</si>
  <si>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</si>
  <si>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</si>
  <si>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</si>
  <si>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</si>
  <si>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</si>
  <si>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</si>
  <si>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</si>
  <si>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</si>
  <si>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</si>
  <si>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</si>
  <si>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</si>
  <si>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</si>
  <si>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</si>
  <si>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</si>
  <si>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</si>
  <si>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</si>
  <si>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</si>
  <si>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</si>
  <si>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</si>
  <si>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</si>
  <si>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</si>
  <si>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</si>
  <si>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</si>
  <si>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</si>
  <si>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</si>
  <si>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</si>
  <si>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</si>
  <si>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</si>
  <si>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</si>
  <si>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</si>
  <si>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</si>
  <si>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</si>
  <si>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</si>
  <si>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</si>
  <si>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</si>
  <si>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</si>
  <si>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</si>
  <si>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</si>
  <si>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</si>
  <si>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</si>
  <si>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</si>
  <si>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</si>
  <si>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</si>
  <si>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</si>
  <si>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</si>
  <si>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</si>
  <si>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</si>
  <si>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</si>
  <si>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</si>
  <si>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</si>
  <si>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</si>
  <si>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</si>
  <si>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</si>
  <si>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</si>
  <si>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</si>
  <si>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</si>
  <si>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</si>
  <si>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</si>
  <si>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</si>
  <si>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</si>
  <si>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</si>
  <si>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</si>
  <si>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</si>
  <si>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</si>
  <si>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</si>
  <si>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</si>
  <si>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</si>
  <si>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</si>
  <si>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</si>
  <si>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</si>
  <si>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</si>
  <si>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</si>
  <si>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</si>
  <si>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</si>
  <si>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</si>
  <si>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</si>
  <si>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</si>
  <si>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</si>
  <si>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</si>
  <si>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</si>
  <si>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</si>
  <si>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</si>
  <si>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</si>
  <si>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</si>
  <si>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</si>
  <si>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</si>
  <si>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</si>
  <si>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</si>
  <si>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</si>
  <si>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</si>
  <si>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</si>
  <si>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</si>
  <si>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</si>
  <si>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</si>
  <si>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</si>
  <si>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</si>
  <si>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</si>
  <si>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</si>
  <si>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</si>
  <si>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</si>
  <si>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</si>
  <si>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</si>
  <si>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</si>
  <si>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</si>
  <si>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</si>
  <si>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</si>
  <si>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</si>
  <si>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</si>
  <si>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</si>
  <si>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</si>
  <si>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</si>
  <si>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</si>
  <si>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</si>
  <si>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</si>
  <si>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</si>
  <si>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</si>
  <si>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</si>
  <si>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</si>
  <si>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</si>
  <si>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</si>
  <si>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</si>
  <si>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</si>
  <si>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</si>
  <si>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</si>
  <si>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</si>
  <si>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</si>
  <si>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</si>
  <si>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</si>
  <si>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</si>
  <si>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</si>
  <si>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</si>
  <si>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</si>
  <si>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</si>
  <si>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</si>
  <si>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</si>
  <si>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</si>
  <si>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</si>
  <si>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</si>
  <si>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</si>
  <si>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</si>
  <si>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</si>
  <si>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</si>
  <si>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</si>
  <si>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</si>
  <si>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</si>
  <si>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</si>
  <si>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</si>
  <si>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</si>
  <si>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</si>
  <si>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</si>
  <si>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</si>
  <si>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</si>
  <si>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</si>
  <si>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</si>
  <si>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</si>
  <si>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</si>
  <si>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</si>
  <si>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</si>
  <si>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</si>
  <si>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</si>
  <si>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</si>
  <si>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</si>
  <si>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</si>
  <si>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</si>
  <si>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</si>
  <si>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</si>
  <si>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</si>
  <si>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</si>
  <si>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</si>
  <si>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</si>
  <si>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</si>
  <si>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</si>
  <si>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</si>
  <si>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</si>
  <si>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</si>
  <si>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</si>
  <si>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</si>
  <si>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</si>
  <si>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</si>
  <si>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</si>
  <si>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</si>
  <si>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</si>
  <si>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</si>
  <si>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</si>
  <si>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</si>
  <si>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</si>
  <si>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</si>
  <si>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</si>
  <si>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</si>
  <si>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</si>
  <si>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</si>
  <si>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</si>
  <si>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</si>
  <si>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</si>
  <si>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</si>
  <si>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</si>
  <si>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</si>
  <si>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</si>
  <si>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</si>
  <si>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</si>
  <si>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</si>
  <si>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</si>
  <si>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</si>
  <si>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</si>
  <si>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</si>
  <si>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</si>
  <si>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</si>
  <si>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</si>
  <si>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</si>
  <si>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</si>
  <si>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</si>
  <si>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</si>
  <si>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</si>
  <si>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</si>
  <si>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</si>
  <si>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</si>
  <si>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</si>
  <si>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</si>
  <si>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</si>
  <si>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</si>
  <si>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</si>
  <si>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</si>
  <si>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</si>
  <si>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</si>
  <si>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</si>
  <si>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</si>
  <si>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</si>
  <si>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</si>
  <si>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</si>
  <si>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</si>
  <si>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</si>
  <si>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</si>
  <si>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</si>
  <si>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</si>
  <si>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</si>
  <si>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</si>
  <si>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</si>
  <si>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</si>
  <si>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</si>
  <si>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</si>
  <si>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</si>
  <si>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</si>
  <si>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</si>
  <si>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</si>
  <si>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</si>
  <si>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</si>
  <si>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</si>
  <si>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</si>
  <si>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</si>
  <si>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</si>
  <si>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</si>
  <si>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</si>
  <si>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</si>
  <si>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</si>
  <si>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</si>
  <si>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</si>
  <si>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</si>
  <si>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</si>
  <si>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</si>
  <si>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</si>
  <si>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</si>
  <si>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</si>
  <si>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</si>
  <si>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</si>
  <si>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</si>
  <si>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</si>
  <si>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</si>
  <si>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</si>
  <si>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</si>
  <si>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</si>
  <si>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</si>
  <si>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</si>
  <si>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</si>
  <si>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</si>
  <si>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</si>
  <si>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</si>
  <si>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</si>
  <si>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</si>
  <si>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</si>
  <si>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</si>
  <si>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</si>
  <si>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</si>
  <si>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</si>
  <si>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</si>
  <si>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</si>
  <si>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</si>
  <si>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</si>
  <si>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</si>
  <si>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</si>
  <si>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</si>
  <si>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</si>
  <si>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</si>
  <si>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</si>
  <si>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</si>
  <si>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</si>
  <si>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</si>
  <si>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</si>
  <si>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</si>
  <si>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</si>
  <si>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</si>
  <si>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</si>
  <si>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</si>
  <si>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</si>
  <si>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</si>
  <si>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</si>
  <si>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</si>
  <si>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</si>
  <si>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</si>
  <si>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</si>
  <si>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</si>
  <si>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</si>
  <si>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</si>
  <si>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</si>
  <si>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</si>
  <si>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</si>
  <si>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</si>
  <si>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</si>
  <si>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</si>
  <si>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</si>
  <si>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</si>
  <si>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</si>
  <si>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</si>
  <si>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</si>
  <si>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</si>
  <si>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</si>
  <si>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</si>
  <si>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</si>
  <si>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</si>
  <si>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</si>
  <si>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</si>
  <si>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</si>
  <si>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</si>
  <si>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</si>
  <si>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</si>
  <si>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</si>
  <si>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</si>
  <si>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</si>
  <si>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</si>
  <si>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</si>
  <si>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</si>
  <si>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</si>
  <si>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</si>
  <si>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</si>
  <si>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</si>
  <si>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</si>
  <si>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</si>
  <si>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</si>
  <si>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</si>
  <si>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</si>
  <si>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</si>
  <si>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</si>
  <si>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</si>
  <si>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</si>
  <si>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</si>
  <si>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</si>
  <si>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</si>
  <si>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</si>
  <si>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</si>
  <si>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</si>
  <si>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</si>
  <si>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</si>
  <si>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</si>
  <si>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</si>
  <si>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</si>
  <si>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</si>
  <si>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</si>
  <si>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</si>
  <si>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</si>
  <si>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</si>
  <si>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</si>
  <si>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</si>
  <si>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</si>
  <si>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</si>
  <si>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</si>
  <si>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</si>
  <si>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</si>
  <si>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</si>
  <si>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</si>
  <si>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</si>
  <si>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</si>
  <si>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</si>
  <si>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</si>
  <si>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</si>
  <si>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</si>
  <si>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</si>
  <si>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</si>
  <si>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</si>
  <si>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</si>
  <si>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</si>
  <si>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</si>
  <si>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</si>
  <si>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</si>
  <si>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</si>
  <si>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</si>
  <si>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</si>
  <si>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</si>
  <si>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</si>
  <si>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</si>
  <si>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</si>
  <si>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</si>
  <si>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</si>
  <si>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</si>
  <si>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</si>
  <si>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</si>
  <si>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</si>
  <si>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</si>
  <si>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</si>
  <si>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</si>
  <si>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</si>
  <si>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</si>
  <si>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</si>
  <si>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</si>
  <si>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</si>
  <si>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</si>
  <si>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</si>
  <si>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</si>
  <si>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</si>
  <si>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</si>
  <si>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</si>
  <si>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</si>
  <si>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</si>
  <si>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</si>
  <si>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</si>
  <si>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</si>
  <si>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</si>
  <si>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</si>
  <si>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</si>
  <si>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</si>
  <si>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</si>
  <si>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</si>
  <si>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</si>
  <si>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</si>
  <si>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</si>
  <si>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</si>
  <si>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</si>
  <si>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</si>
  <si>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</si>
  <si>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</si>
  <si>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</si>
  <si>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</si>
  <si>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</si>
  <si>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</si>
  <si>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</si>
  <si>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</si>
  <si>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</si>
  <si>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</si>
  <si>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</si>
  <si>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</si>
  <si>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</si>
  <si>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</si>
  <si>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</si>
  <si>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</si>
  <si>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</si>
  <si>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</si>
  <si>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</si>
  <si>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</si>
  <si>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</si>
  <si>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</si>
  <si>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</si>
  <si>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</si>
  <si>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</si>
  <si>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</si>
  <si>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</si>
  <si>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</si>
  <si>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</si>
  <si>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</si>
  <si>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</si>
  <si>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</si>
  <si>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</si>
  <si>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</si>
  <si>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</si>
  <si>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</si>
  <si>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</si>
  <si>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</si>
  <si>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</si>
  <si>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</si>
  <si>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</si>
  <si>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</si>
  <si>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</si>
  <si>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</si>
  <si>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</si>
  <si>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</si>
  <si>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</si>
  <si>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</si>
  <si>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</si>
  <si>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</si>
  <si>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</si>
  <si>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</si>
  <si>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</si>
  <si>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</si>
  <si>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</si>
  <si>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</si>
  <si>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</si>
  <si>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</si>
  <si>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</si>
  <si>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</si>
  <si>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</si>
  <si>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</si>
  <si>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</si>
  <si>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</si>
  <si>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</si>
  <si>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</si>
  <si>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</si>
  <si>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</si>
  <si>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</si>
  <si>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</si>
  <si>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</si>
  <si>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</si>
  <si>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</si>
  <si>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</si>
  <si>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</si>
  <si>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</si>
  <si>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</si>
  <si>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</si>
  <si>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</si>
  <si>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</si>
  <si>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</si>
  <si>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</si>
  <si>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</si>
  <si>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</si>
  <si>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</si>
  <si>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</si>
  <si>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</si>
  <si>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</si>
  <si>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</si>
  <si>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</si>
  <si>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</si>
  <si>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</si>
  <si>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</si>
  <si>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</si>
  <si>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</si>
  <si>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</si>
  <si>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</si>
  <si>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</si>
  <si>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</si>
  <si>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</si>
  <si>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</si>
  <si>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</si>
  <si>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</si>
  <si>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</si>
  <si>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</si>
  <si>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</si>
  <si>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</si>
  <si>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</si>
  <si>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</si>
  <si>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</si>
  <si>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</si>
  <si>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</si>
  <si>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</si>
  <si>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</si>
  <si>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</si>
  <si>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</si>
  <si>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</si>
  <si>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</si>
  <si>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</si>
  <si>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</si>
  <si>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</si>
  <si>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</si>
  <si>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</si>
  <si>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</si>
  <si>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</si>
  <si>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</si>
  <si>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</si>
  <si>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</si>
  <si>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</si>
  <si>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</si>
  <si>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</si>
  <si>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</si>
  <si>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</si>
  <si>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</si>
  <si>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</si>
  <si>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</si>
  <si>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</si>
  <si>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</si>
  <si>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</si>
  <si>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</si>
  <si>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</si>
  <si>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</si>
  <si>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</si>
  <si>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</si>
  <si>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</si>
  <si>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</si>
  <si>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</si>
  <si>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</si>
  <si>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</si>
  <si>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</si>
  <si>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</si>
  <si>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</si>
  <si>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</si>
  <si>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</si>
  <si>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</si>
  <si>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</si>
  <si>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</si>
  <si>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</si>
  <si>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</si>
  <si>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</si>
  <si>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</si>
  <si>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</si>
  <si>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</si>
  <si>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</si>
  <si>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</si>
  <si>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</si>
  <si>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</si>
  <si>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</si>
  <si>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</si>
  <si>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</si>
  <si>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</si>
  <si>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</si>
  <si>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</si>
  <si>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</si>
  <si>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</si>
  <si>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</si>
  <si>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</si>
  <si>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</si>
  <si>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</si>
  <si>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</si>
  <si>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</si>
  <si>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</si>
  <si>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</si>
  <si>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</si>
  <si>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</si>
  <si>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</si>
  <si>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</si>
  <si>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</si>
  <si>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</si>
  <si>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</si>
  <si>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</si>
  <si>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</si>
  <si>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</si>
  <si>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</si>
  <si>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</si>
  <si>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</si>
  <si>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</si>
  <si>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</si>
  <si>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</si>
  <si>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</si>
  <si>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</si>
  <si>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</si>
  <si>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</si>
  <si>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</si>
  <si>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</si>
  <si>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</si>
  <si>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</si>
  <si>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</si>
  <si>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</si>
  <si>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</si>
  <si>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</si>
  <si>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</si>
  <si>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</si>
  <si>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</si>
  <si>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</si>
  <si>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</si>
  <si>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</si>
  <si>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</si>
  <si>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</si>
  <si>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</si>
  <si>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</si>
  <si>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</si>
  <si>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</si>
  <si>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</si>
  <si>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</si>
  <si>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</si>
  <si>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</si>
  <si>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</si>
  <si>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</si>
  <si>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</si>
  <si>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</si>
  <si>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</si>
  <si>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</si>
  <si>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</si>
  <si>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</si>
  <si>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</si>
  <si>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</si>
  <si>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</si>
  <si>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</si>
  <si>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</si>
  <si>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</si>
  <si>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</si>
  <si>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</si>
  <si>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</si>
  <si>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</si>
  <si>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</si>
  <si>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</si>
  <si>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</si>
  <si>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</si>
  <si>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</si>
  <si>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</si>
  <si>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</si>
  <si>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</si>
  <si>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</si>
  <si>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</si>
  <si>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</si>
  <si>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</si>
  <si>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</si>
  <si>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</si>
  <si>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</si>
  <si>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</si>
  <si>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</si>
  <si>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</si>
  <si>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</si>
  <si>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</si>
  <si>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</si>
  <si>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</si>
  <si>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</si>
  <si>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</si>
  <si>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</si>
  <si>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</si>
  <si>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</si>
  <si>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</si>
  <si>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</si>
  <si>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</si>
  <si>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</si>
  <si>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</si>
  <si>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</si>
  <si>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</si>
  <si>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</si>
  <si>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</si>
  <si>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</si>
  <si>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</si>
  <si>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</si>
  <si>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</si>
  <si>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</si>
  <si>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</si>
  <si>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</si>
  <si>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</si>
  <si>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</si>
  <si>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</si>
  <si>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</si>
  <si>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</si>
  <si>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</si>
  <si>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</si>
  <si>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</si>
  <si>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</si>
  <si>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</si>
  <si>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</si>
  <si>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</si>
  <si>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</si>
  <si>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</si>
  <si>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</si>
  <si>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</si>
  <si>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</si>
  <si>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</si>
  <si>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</si>
  <si>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</si>
  <si>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</si>
  <si>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</si>
  <si>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</si>
  <si>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</si>
  <si>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</si>
  <si>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</si>
  <si>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</si>
  <si>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</si>
  <si>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</si>
  <si>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</si>
  <si>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</si>
  <si>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</si>
  <si>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</si>
  <si>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</si>
  <si>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</si>
  <si>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</si>
  <si>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</si>
  <si>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</si>
  <si>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</si>
  <si>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</si>
  <si>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</si>
  <si>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</si>
  <si>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</si>
  <si>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</si>
  <si>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</si>
  <si>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</si>
  <si>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</si>
  <si>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</si>
  <si>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</si>
  <si>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</si>
  <si>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</si>
  <si>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</si>
  <si>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</si>
  <si>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</si>
  <si>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</si>
  <si>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</si>
  <si>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</si>
  <si>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</si>
  <si>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</si>
  <si>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</si>
  <si>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</si>
  <si>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</si>
  <si>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</si>
  <si>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</si>
  <si>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</si>
  <si>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</si>
  <si>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</si>
  <si>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</si>
  <si>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</si>
  <si>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</si>
  <si>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</si>
  <si>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</si>
  <si>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</si>
  <si>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</si>
  <si>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</si>
  <si>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</si>
  <si>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</si>
  <si>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</si>
  <si>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</si>
  <si>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</si>
  <si>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</si>
  <si>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</si>
  <si>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</si>
  <si>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</si>
  <si>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</si>
  <si>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</si>
  <si>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</si>
  <si>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</si>
  <si>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</si>
  <si>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</si>
  <si>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</si>
  <si>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</si>
  <si>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</si>
  <si>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</si>
  <si>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</si>
  <si>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</si>
  <si>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</si>
  <si>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</si>
  <si>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</si>
  <si>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</si>
  <si>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</si>
  <si>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</si>
  <si>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</si>
  <si>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</si>
  <si>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</si>
  <si>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</si>
  <si>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</si>
  <si>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</si>
  <si>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</si>
  <si>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</si>
  <si>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</si>
  <si>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</si>
  <si>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</si>
  <si>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</si>
  <si>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</si>
  <si>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</si>
  <si>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</si>
  <si>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</si>
  <si>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</si>
  <si>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</si>
  <si>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</si>
  <si>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</si>
  <si>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</si>
  <si>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</si>
  <si>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</si>
  <si>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</si>
  <si>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</si>
  <si>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</si>
  <si>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</si>
  <si>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</si>
  <si>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</si>
  <si>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</si>
  <si>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</si>
  <si>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</si>
  <si>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</si>
  <si>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</si>
  <si>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</si>
  <si>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</si>
  <si>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</si>
  <si>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</si>
  <si>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</si>
  <si>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</si>
  <si>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</si>
  <si>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</si>
  <si>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</si>
  <si>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</si>
  <si>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</si>
  <si>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</si>
  <si>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</si>
  <si>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</si>
  <si>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</si>
  <si>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</si>
  <si>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</si>
  <si>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</si>
  <si>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</si>
  <si>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</si>
  <si>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</si>
  <si>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</si>
  <si>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</si>
  <si>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</si>
  <si>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</si>
  <si>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</si>
  <si>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</si>
  <si>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</si>
  <si>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</si>
  <si>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</si>
  <si>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</si>
  <si>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</si>
  <si>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</si>
  <si>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</si>
  <si>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</si>
  <si>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</si>
  <si>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</si>
  <si>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</si>
  <si>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</si>
  <si>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</si>
  <si>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</si>
  <si>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</si>
  <si>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</si>
  <si>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</si>
  <si>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</si>
  <si>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</si>
  <si>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</si>
  <si>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</si>
  <si>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</si>
  <si>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</si>
  <si>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</si>
  <si>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</si>
  <si>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</si>
  <si>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</si>
  <si>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</si>
  <si>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</si>
  <si>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</si>
  <si>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</si>
  <si>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</si>
  <si>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</si>
  <si>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</si>
  <si>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</si>
  <si>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</si>
  <si>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</si>
  <si>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</si>
  <si>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</si>
  <si>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</si>
  <si>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</si>
  <si>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</si>
  <si>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</si>
  <si>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</si>
  <si>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</si>
  <si>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</si>
  <si>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</si>
  <si>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</si>
  <si>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</si>
  <si>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</si>
  <si>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</si>
  <si>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</si>
  <si>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</si>
  <si>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</si>
  <si>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</si>
  <si>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</si>
  <si>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</si>
  <si>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</si>
  <si>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</si>
  <si>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</si>
  <si>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</si>
  <si>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</si>
  <si>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</si>
  <si>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</si>
  <si>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</si>
  <si>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</si>
  <si>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</si>
  <si>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</si>
  <si>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</si>
  <si>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</si>
  <si>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</si>
  <si>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</si>
  <si>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</si>
  <si>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</si>
  <si>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</si>
  <si>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</si>
  <si>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</si>
  <si>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</si>
  <si>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</si>
  <si>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</si>
  <si>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</si>
  <si>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</si>
  <si>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</si>
  <si>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</si>
  <si>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</si>
  <si>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</si>
  <si>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</si>
  <si>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</si>
  <si>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</si>
  <si>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</si>
  <si>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</si>
  <si>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</si>
  <si>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</si>
  <si>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</si>
  <si>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</si>
  <si>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</si>
  <si>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</si>
  <si>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</si>
  <si>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</si>
  <si>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</si>
  <si>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</si>
  <si>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</si>
  <si>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</si>
  <si>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</si>
  <si>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</si>
  <si>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</si>
  <si>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</si>
  <si>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</si>
  <si>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</si>
  <si>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</si>
  <si>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</si>
  <si>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</si>
  <si>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</si>
  <si>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</si>
  <si>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</si>
  <si>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</si>
  <si>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</si>
  <si>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</si>
  <si>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</si>
  <si>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</si>
  <si>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</si>
  <si>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</si>
  <si>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</si>
  <si>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</si>
  <si>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</si>
  <si>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</si>
  <si>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</si>
  <si>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</si>
  <si>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</si>
  <si>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</si>
  <si>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</si>
  <si>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</si>
  <si>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</si>
  <si>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</si>
  <si>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</si>
  <si>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</si>
  <si>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</si>
  <si>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</si>
  <si>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</si>
  <si>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</si>
  <si>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</si>
  <si>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</si>
  <si>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</si>
  <si>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</si>
  <si>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</si>
  <si>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</si>
  <si>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</si>
  <si>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</si>
  <si>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</si>
  <si>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</si>
  <si>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</si>
  <si>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</si>
  <si>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</si>
  <si>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</si>
  <si>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</si>
  <si>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</si>
  <si>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</si>
  <si>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</si>
  <si>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</si>
  <si>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</si>
  <si>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</si>
  <si>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</si>
  <si>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</si>
  <si>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</si>
  <si>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</si>
  <si>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</si>
  <si>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</si>
  <si>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</si>
  <si>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</si>
  <si>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</si>
  <si>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</si>
  <si>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</si>
  <si>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</si>
  <si>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</si>
  <si>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</si>
  <si>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</si>
  <si>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</si>
  <si>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</si>
  <si>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</si>
  <si>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</si>
  <si>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</si>
  <si>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</si>
  <si>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</si>
  <si>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</si>
  <si>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</si>
  <si>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</si>
  <si>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</si>
  <si>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</si>
  <si>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</si>
  <si>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</si>
  <si>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</si>
  <si>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</si>
  <si>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</si>
  <si>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</si>
  <si>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</si>
  <si>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</si>
  <si>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</si>
  <si>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</si>
  <si>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</si>
  <si>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</si>
  <si>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</si>
  <si>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</si>
  <si>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</si>
  <si>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</si>
  <si>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</si>
  <si>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</si>
  <si>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</si>
  <si>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</si>
  <si>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</si>
  <si>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</si>
  <si>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</si>
  <si>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</si>
  <si>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</si>
  <si>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</si>
  <si>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</si>
  <si>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</si>
  <si>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</si>
  <si>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</si>
  <si>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</si>
  <si>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</si>
  <si>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</si>
  <si>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</si>
  <si>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</si>
  <si>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</si>
  <si>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</si>
  <si>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</si>
  <si>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</si>
  <si>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</si>
  <si>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</si>
  <si>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</si>
  <si>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</si>
  <si>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</si>
  <si>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</si>
  <si>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</si>
  <si>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</si>
  <si>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</si>
  <si>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</si>
  <si>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</si>
  <si>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</si>
  <si>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</si>
  <si>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</si>
  <si>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</si>
  <si>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</si>
  <si>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</si>
  <si>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</si>
  <si>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</si>
  <si>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</si>
  <si>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</si>
  <si>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</si>
  <si>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</si>
  <si>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</si>
  <si>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</si>
  <si>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</si>
  <si>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</si>
  <si>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</si>
  <si>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</si>
  <si>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</si>
  <si>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</si>
  <si>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</si>
  <si>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</si>
  <si>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</si>
  <si>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</si>
  <si>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</si>
  <si>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</si>
  <si>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</si>
  <si>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</si>
  <si>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</si>
  <si>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</si>
  <si>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</si>
  <si>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</si>
  <si>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</si>
  <si>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</si>
  <si>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</si>
  <si>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</si>
  <si>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</si>
  <si>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</si>
  <si>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</si>
  <si>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</si>
  <si>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</si>
  <si>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</si>
  <si>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</si>
  <si>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</si>
  <si>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</si>
  <si>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</si>
  <si>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</si>
  <si>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</si>
  <si>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</si>
  <si>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</si>
  <si>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</si>
  <si>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</si>
  <si>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</si>
  <si>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</si>
  <si>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</si>
  <si>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</si>
  <si>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</si>
  <si>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</si>
  <si>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</si>
  <si>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</si>
  <si>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</si>
  <si>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</si>
  <si>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</si>
  <si>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</si>
  <si>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</si>
  <si>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</si>
  <si>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</si>
  <si>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</si>
  <si>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</si>
  <si>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</si>
  <si>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</si>
  <si>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</si>
  <si>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</si>
  <si>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</si>
  <si>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</si>
  <si>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</si>
  <si>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</si>
  <si>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</si>
  <si>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</si>
  <si>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</si>
  <si>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</si>
  <si>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</si>
  <si>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</si>
  <si>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</si>
  <si>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</si>
  <si>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</si>
  <si>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</si>
  <si>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</si>
  <si>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</si>
  <si>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</si>
  <si>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</si>
  <si>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</si>
  <si>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</si>
  <si>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</si>
  <si>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</si>
  <si>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</si>
  <si>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</si>
  <si>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</si>
  <si>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</si>
  <si>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</si>
  <si>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</si>
  <si>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</si>
  <si>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</si>
  <si>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</si>
  <si>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</si>
  <si>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</si>
  <si>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</si>
  <si>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</si>
  <si>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</si>
  <si>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</si>
  <si>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</si>
  <si>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</si>
  <si>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</si>
  <si>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</si>
  <si>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</si>
  <si>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</si>
  <si>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</si>
  <si>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</si>
  <si>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</si>
  <si>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</si>
  <si>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</si>
  <si>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</si>
  <si>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</si>
  <si>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</si>
  <si>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</si>
  <si>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</si>
  <si>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</si>
  <si>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</si>
  <si>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</si>
  <si>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</si>
  <si>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</si>
  <si>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</si>
  <si>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</si>
  <si>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</si>
  <si>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</si>
  <si>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</si>
  <si>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</si>
  <si>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</si>
  <si>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</si>
  <si>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</si>
  <si>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</si>
  <si>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</si>
  <si>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</si>
  <si>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</si>
  <si>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</si>
  <si>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</si>
  <si>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</si>
  <si>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</si>
  <si>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</si>
  <si>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</si>
  <si>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</si>
  <si>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</si>
  <si>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</si>
  <si>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</si>
  <si>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</si>
  <si>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</si>
  <si>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</si>
  <si>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</si>
  <si>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</si>
  <si>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</si>
  <si>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</si>
  <si>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</si>
  <si>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</si>
  <si>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</si>
  <si>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</si>
  <si>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</si>
  <si>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</si>
  <si>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</si>
  <si>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</si>
  <si>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</si>
  <si>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</si>
  <si>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</si>
  <si>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</si>
  <si>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</si>
  <si>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</si>
  <si>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</si>
  <si>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</si>
  <si>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</si>
  <si>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</si>
  <si>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</si>
  <si>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</si>
  <si>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</si>
  <si>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</si>
  <si>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</si>
  <si>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</si>
  <si>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</si>
  <si>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</si>
  <si>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</si>
  <si>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</si>
  <si>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</si>
  <si>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</si>
  <si>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</si>
  <si>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</si>
  <si>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</si>
  <si>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</si>
  <si>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</si>
  <si>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</si>
  <si>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</si>
  <si>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</si>
  <si>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</si>
  <si>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</si>
  <si>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</si>
  <si>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</si>
  <si>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</si>
  <si>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</si>
  <si>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</si>
  <si>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</si>
  <si>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</si>
  <si>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</si>
  <si>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</si>
  <si>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</si>
  <si>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</si>
  <si>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</si>
  <si>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</si>
  <si>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</si>
  <si>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</si>
  <si>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</si>
  <si>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</si>
  <si>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</si>
  <si>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</si>
  <si>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</si>
  <si>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</si>
  <si>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</si>
  <si>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</si>
  <si>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</si>
  <si>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</si>
  <si>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</si>
  <si>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</si>
  <si>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</si>
  <si>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</si>
  <si>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</si>
  <si>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</si>
  <si>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</si>
  <si>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</si>
  <si>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</si>
  <si>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</si>
  <si>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</si>
  <si>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</si>
  <si>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</si>
  <si>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</si>
  <si>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</si>
  <si>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</si>
  <si>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</si>
  <si>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</si>
  <si>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</si>
  <si>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</si>
  <si>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</si>
  <si>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</si>
  <si>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</si>
  <si>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</si>
  <si>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</si>
  <si>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</si>
  <si>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</si>
  <si>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</si>
  <si>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</si>
  <si>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</si>
  <si>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</si>
  <si>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</si>
  <si>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</si>
  <si>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</si>
  <si>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</si>
  <si>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</si>
  <si>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</si>
  <si>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</si>
  <si>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</si>
  <si>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</si>
  <si>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</si>
  <si>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</si>
  <si>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</si>
  <si>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</si>
  <si>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</si>
  <si>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</si>
  <si>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</si>
  <si>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</si>
  <si>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</si>
  <si>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</si>
  <si>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</si>
  <si>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</si>
  <si>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</si>
  <si>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</si>
  <si>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</si>
  <si>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</si>
  <si>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</si>
  <si>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</si>
  <si>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</si>
  <si>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</si>
  <si>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</si>
  <si>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</si>
  <si>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</si>
  <si>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</si>
  <si>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</si>
  <si>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</si>
  <si>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</si>
  <si>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</si>
  <si>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</si>
  <si>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</si>
  <si>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</si>
  <si>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</si>
  <si>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</si>
  <si>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</si>
  <si>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</si>
  <si>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</si>
  <si>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</si>
  <si>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</si>
  <si>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</si>
  <si>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</si>
  <si>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</si>
  <si>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</si>
  <si>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</si>
  <si>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</si>
  <si>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</si>
  <si>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</si>
  <si>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</si>
  <si>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</si>
  <si>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</si>
  <si>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</si>
  <si>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</si>
  <si>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</si>
  <si>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</si>
  <si>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</si>
  <si>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</si>
  <si>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</si>
  <si>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</si>
  <si>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</si>
  <si>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</si>
  <si>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</si>
  <si>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</si>
  <si>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</si>
  <si>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</si>
  <si>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</si>
  <si>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</si>
  <si>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</si>
  <si>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</si>
  <si>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</si>
  <si>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</si>
  <si>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</si>
  <si>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</si>
  <si>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</si>
  <si>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</si>
  <si>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</si>
  <si>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</si>
  <si>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</si>
  <si>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</si>
  <si>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</si>
  <si>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</si>
  <si>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</si>
  <si>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</si>
  <si>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</si>
  <si>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</si>
  <si>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</si>
  <si>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</si>
  <si>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</si>
  <si>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</si>
  <si>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</si>
  <si>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</si>
  <si>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</si>
  <si>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</si>
  <si>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</si>
  <si>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</si>
  <si>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</si>
  <si>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</si>
  <si>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</si>
  <si>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</si>
  <si>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</si>
  <si>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</si>
  <si>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</si>
  <si>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</si>
  <si>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</si>
  <si>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</si>
  <si>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</si>
  <si>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</si>
  <si>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</si>
  <si>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</si>
  <si>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</si>
  <si>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</si>
  <si>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</si>
  <si>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</si>
  <si>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</si>
  <si>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</si>
  <si>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</si>
  <si>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</si>
  <si>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</si>
  <si>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</si>
  <si>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</si>
  <si>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</si>
  <si>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</si>
  <si>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</si>
  <si>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</si>
  <si>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</si>
  <si>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</si>
  <si>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</si>
  <si>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</si>
  <si>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</si>
  <si>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</si>
  <si>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</si>
  <si>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</si>
  <si>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</si>
  <si>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</si>
  <si>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</si>
  <si>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</si>
  <si>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</si>
  <si>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</si>
  <si>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</si>
  <si>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</si>
  <si>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</si>
  <si>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</si>
  <si>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</si>
  <si>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</si>
  <si>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</si>
  <si>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</si>
  <si>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</si>
  <si>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</si>
  <si>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</si>
  <si>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</si>
  <si>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</si>
  <si>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</si>
  <si>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</si>
  <si>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</si>
  <si>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</si>
  <si>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</si>
  <si>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</si>
  <si>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</si>
  <si>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</si>
  <si>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</si>
  <si>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</si>
  <si>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</si>
  <si>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</si>
  <si>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</si>
  <si>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</si>
  <si>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</si>
  <si>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</si>
  <si>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</si>
  <si>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</si>
  <si>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</si>
  <si>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</si>
  <si>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</si>
  <si>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</si>
  <si>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</si>
  <si>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</si>
  <si>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</si>
  <si>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</si>
  <si>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</si>
  <si>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</si>
  <si>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</si>
  <si>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</si>
  <si>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</si>
  <si>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</si>
  <si>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</si>
  <si>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</si>
  <si>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</si>
  <si>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</si>
  <si>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</si>
  <si>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</si>
  <si>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</si>
  <si>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</si>
  <si>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</si>
  <si>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</si>
  <si>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</si>
  <si>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</si>
  <si>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</si>
  <si>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</si>
  <si>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</si>
  <si>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</si>
  <si>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</si>
  <si>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</si>
  <si>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</si>
  <si>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</si>
  <si>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</si>
  <si>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</si>
  <si>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</si>
  <si>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</si>
  <si>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</si>
  <si>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</si>
  <si>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</si>
  <si>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</si>
  <si>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</si>
  <si>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</si>
  <si>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</si>
  <si>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</si>
  <si>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</si>
  <si>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</si>
  <si>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</si>
  <si>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</si>
  <si>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</si>
  <si>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</si>
  <si>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</si>
  <si>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</si>
  <si>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</si>
  <si>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</si>
  <si>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</si>
  <si>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</si>
  <si>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</si>
  <si>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</si>
  <si>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</si>
  <si>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</si>
  <si>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</si>
  <si>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</si>
  <si>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</si>
  <si>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</si>
  <si>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</si>
  <si>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</si>
  <si>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</si>
  <si>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</si>
  <si>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</si>
  <si>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</si>
  <si>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</si>
  <si>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</si>
  <si>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</si>
  <si>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</si>
  <si>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</si>
  <si>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</si>
  <si>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</si>
  <si>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</si>
  <si>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</si>
  <si>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</si>
  <si>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</si>
  <si>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</si>
  <si>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</si>
  <si>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</si>
  <si>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</si>
  <si>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</si>
  <si>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</si>
  <si>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</si>
  <si>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</si>
  <si>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</si>
  <si>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</si>
  <si>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</si>
  <si>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</si>
  <si>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</si>
  <si>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</si>
  <si>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</si>
  <si>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</si>
  <si>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</si>
  <si>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</si>
  <si>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</si>
  <si>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</si>
  <si>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</si>
  <si>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</si>
  <si>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</si>
  <si>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</si>
  <si>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</si>
  <si>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</si>
  <si>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</si>
  <si>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</si>
  <si>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</si>
  <si>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</si>
  <si>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</si>
  <si>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</si>
  <si>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</si>
  <si>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</si>
  <si>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</si>
  <si>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</si>
  <si>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</si>
  <si>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</si>
  <si>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</si>
  <si>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</si>
  <si>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</si>
  <si>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</si>
  <si>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</si>
  <si>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</si>
  <si>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</si>
  <si>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</si>
  <si>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</si>
  <si>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</si>
  <si>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</si>
  <si>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</si>
  <si>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</si>
  <si>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</si>
  <si>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</si>
  <si>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</si>
  <si>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</si>
  <si>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</si>
  <si>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</si>
  <si>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</si>
  <si>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</si>
  <si>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</si>
  <si>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</si>
  <si>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</si>
  <si>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</si>
  <si>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</si>
  <si>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</si>
  <si>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</si>
  <si>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</si>
  <si>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</si>
  <si>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</si>
  <si>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</si>
  <si>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</si>
  <si>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</si>
  <si>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</si>
  <si>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</si>
  <si>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</si>
  <si>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</si>
  <si>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</si>
  <si>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</si>
  <si>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</si>
  <si>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</si>
  <si>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</si>
  <si>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</si>
  <si>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</si>
  <si>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</si>
  <si>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</si>
  <si>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</si>
  <si>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</si>
  <si>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</si>
  <si>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</si>
  <si>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</si>
  <si>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</si>
  <si>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</si>
  <si>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</si>
  <si>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</si>
  <si>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</si>
  <si>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</si>
  <si>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</si>
  <si>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</si>
  <si>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</si>
  <si>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</si>
  <si>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</si>
  <si>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</si>
  <si>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</si>
  <si>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</si>
  <si>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</si>
  <si>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</si>
  <si>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</si>
  <si>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</si>
  <si>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</si>
  <si>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</si>
  <si>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</si>
  <si>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</si>
  <si>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</si>
  <si>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</si>
  <si>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</si>
  <si>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</si>
  <si>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</si>
  <si>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</si>
  <si>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</si>
  <si>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</si>
  <si>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</si>
  <si>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</si>
  <si>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</si>
  <si>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</si>
  <si>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</si>
  <si>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</si>
  <si>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</si>
  <si>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</si>
  <si>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</si>
  <si>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</si>
  <si>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</si>
  <si>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</si>
  <si>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</si>
  <si>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</si>
  <si>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</si>
  <si>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</si>
  <si>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</si>
  <si>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</si>
  <si>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</si>
  <si>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</si>
  <si>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</si>
  <si>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</si>
  <si>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</si>
  <si>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</si>
  <si>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</si>
  <si>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</si>
  <si>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</si>
  <si>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</si>
  <si>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</si>
  <si>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</si>
  <si>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</si>
  <si>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</si>
  <si>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</si>
  <si>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</si>
  <si>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</si>
  <si>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</si>
  <si>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</si>
  <si>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</si>
  <si>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</si>
  <si>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</si>
  <si>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</si>
  <si>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</si>
  <si>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</si>
  <si>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</si>
  <si>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</si>
  <si>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</si>
  <si>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</si>
  <si>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</si>
  <si>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</si>
  <si>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</si>
  <si>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</si>
  <si>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</si>
  <si>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</si>
  <si>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</si>
  <si>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</si>
  <si>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</si>
  <si>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</si>
  <si>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</si>
  <si>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</si>
  <si>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</si>
  <si>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</si>
  <si>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</si>
  <si>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</si>
  <si>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</si>
  <si>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</si>
  <si>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</si>
  <si>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</si>
  <si>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</si>
  <si>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</si>
  <si>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</si>
  <si>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</si>
  <si>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</si>
  <si>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</si>
  <si>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</si>
  <si>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</si>
  <si>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</si>
  <si>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</si>
  <si>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</si>
  <si>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</si>
  <si>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</si>
  <si>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</si>
  <si>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</si>
  <si>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</si>
  <si>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</si>
  <si>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</si>
  <si>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</si>
  <si>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</si>
  <si>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</si>
  <si>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</si>
  <si>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</si>
  <si>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</si>
  <si>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</si>
  <si>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</si>
  <si>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</si>
  <si>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</si>
  <si>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</si>
  <si>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</si>
  <si>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</si>
  <si>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</si>
  <si>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</si>
  <si>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</si>
  <si>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</si>
  <si>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</si>
  <si>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</si>
  <si>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</si>
  <si>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</si>
  <si>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</si>
  <si>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</si>
  <si>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</si>
  <si>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</si>
  <si>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</si>
  <si>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</si>
  <si>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</si>
  <si>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</si>
  <si>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</si>
  <si>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</si>
  <si>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</si>
  <si>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</si>
  <si>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</si>
  <si>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</si>
  <si>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</si>
  <si>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</si>
  <si>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</si>
  <si>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</si>
  <si>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</si>
  <si>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</si>
  <si>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</si>
  <si>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</si>
  <si>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</si>
  <si>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</si>
  <si>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</si>
  <si>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</si>
  <si>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</si>
  <si>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</si>
  <si>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</si>
  <si>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</si>
  <si>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</si>
  <si>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</si>
  <si>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</si>
  <si>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</si>
  <si>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</si>
  <si>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</si>
  <si>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</si>
  <si>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</si>
  <si>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</si>
  <si>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</si>
  <si>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</si>
  <si>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</si>
  <si>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</si>
  <si>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</si>
  <si>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</si>
  <si>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</si>
  <si>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</si>
  <si>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</si>
  <si>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</si>
  <si>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</si>
  <si>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</si>
  <si>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</si>
  <si>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</si>
  <si>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</si>
  <si>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</si>
  <si>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</si>
  <si>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</si>
  <si>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</si>
  <si>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</si>
  <si>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</si>
  <si>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</si>
  <si>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</si>
  <si>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</si>
  <si>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</si>
  <si>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</si>
  <si>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</si>
  <si>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</si>
  <si>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</si>
  <si>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</si>
  <si>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</si>
  <si>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</si>
  <si>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</si>
  <si>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</si>
  <si>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</si>
  <si>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</si>
  <si>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</si>
  <si>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</si>
  <si>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</si>
  <si>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</si>
  <si>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</si>
  <si>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</si>
  <si>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</si>
  <si>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</si>
  <si>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</si>
  <si>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</si>
  <si>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</si>
  <si>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</si>
  <si>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</si>
  <si>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</si>
  <si>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</si>
  <si>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</si>
  <si>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</si>
  <si>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</si>
  <si>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</si>
  <si>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</si>
  <si>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</si>
  <si>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</si>
  <si>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</si>
  <si>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</si>
  <si>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</si>
  <si>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</si>
  <si>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</si>
  <si>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</si>
  <si>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</si>
  <si>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</si>
  <si>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</si>
  <si>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</si>
  <si>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</si>
  <si>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</si>
  <si>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</si>
  <si>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</si>
  <si>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</si>
  <si>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</si>
  <si>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</si>
  <si>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</si>
  <si>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</si>
  <si>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</si>
  <si>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</si>
  <si>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</si>
  <si>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</si>
  <si>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</si>
  <si>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</si>
  <si>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</si>
  <si>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</si>
  <si>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</si>
  <si>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</si>
  <si>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</si>
  <si>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</si>
  <si>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</si>
  <si>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</si>
  <si>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</si>
  <si>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</si>
  <si>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</si>
  <si>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</si>
  <si>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</si>
  <si>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</si>
  <si>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</si>
  <si>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</si>
  <si>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</si>
  <si>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</si>
  <si>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</si>
  <si>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</si>
  <si>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</si>
  <si>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</si>
  <si>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</si>
  <si>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</si>
  <si>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</si>
  <si>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</si>
  <si>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</si>
  <si>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</si>
  <si>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</si>
  <si>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</si>
  <si>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</si>
  <si>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</si>
  <si>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</si>
  <si>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</si>
  <si>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</si>
  <si>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</si>
  <si>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</si>
  <si>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</si>
  <si>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</si>
  <si>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</si>
  <si>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</si>
  <si>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</si>
  <si>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</si>
  <si>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</si>
  <si>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</si>
  <si>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</si>
  <si>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</si>
  <si>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</si>
  <si>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</si>
  <si>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</si>
  <si>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</si>
  <si>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</si>
  <si>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</si>
  <si>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</si>
  <si>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</si>
  <si>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</si>
  <si>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</si>
  <si>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</si>
  <si>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</si>
  <si>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</si>
  <si>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</si>
  <si>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</si>
  <si>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</si>
  <si>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</si>
  <si>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</si>
  <si>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</si>
  <si>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</si>
  <si>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</si>
  <si>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</si>
  <si>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</si>
  <si>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</si>
  <si>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</si>
  <si>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</si>
  <si>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</si>
  <si>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</si>
  <si>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</si>
  <si>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</si>
  <si>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</si>
  <si>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</si>
  <si>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</si>
  <si>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</si>
  <si>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</si>
  <si>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</si>
  <si>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</si>
  <si>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</si>
  <si>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</si>
  <si>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</si>
  <si>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</si>
  <si>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</si>
  <si>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</si>
  <si>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</si>
  <si>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</si>
  <si>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</si>
  <si>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</si>
  <si>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</si>
  <si>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</si>
  <si>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</si>
  <si>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</si>
  <si>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</si>
  <si>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</si>
  <si>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</si>
  <si>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</si>
  <si>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</si>
  <si>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</si>
  <si>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</si>
  <si>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</si>
  <si>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</si>
  <si>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</si>
  <si>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</si>
  <si>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</si>
  <si>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</si>
  <si>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</si>
  <si>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</si>
  <si>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</si>
  <si>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</si>
  <si>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</si>
  <si>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</si>
  <si>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</si>
  <si>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</si>
  <si>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</si>
  <si>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</si>
  <si>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</si>
  <si>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</si>
  <si>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</si>
  <si>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</si>
  <si>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</si>
  <si>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</si>
  <si>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</si>
  <si>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</si>
  <si>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</si>
  <si>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</si>
  <si>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</si>
  <si>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</si>
  <si>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</si>
  <si>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</si>
  <si>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</si>
  <si>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</si>
  <si>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</si>
  <si>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</si>
  <si>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</si>
  <si>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</si>
  <si>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</si>
  <si>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</si>
  <si>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</si>
  <si>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</si>
  <si>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</si>
  <si>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</si>
  <si>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</si>
  <si>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</si>
  <si>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</si>
  <si>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</si>
  <si>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</si>
  <si>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</si>
  <si>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</si>
  <si>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</si>
  <si>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</si>
  <si>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</si>
  <si>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</si>
  <si>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</si>
  <si>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</si>
  <si>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</si>
  <si>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</si>
  <si>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</si>
  <si>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</si>
  <si>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</si>
  <si>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</si>
  <si>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</si>
  <si>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</si>
  <si>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</si>
  <si>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</si>
  <si>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</si>
  <si>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</si>
  <si>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</si>
  <si>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</si>
  <si>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</si>
  <si>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</si>
  <si>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</si>
  <si>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</si>
  <si>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</si>
  <si>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</si>
  <si>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</si>
  <si>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</si>
  <si>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</si>
  <si>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</si>
  <si>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</si>
  <si>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</si>
  <si>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</si>
  <si>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</si>
  <si>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</si>
  <si>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</si>
  <si>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</si>
  <si>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</si>
  <si>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</si>
  <si>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</si>
  <si>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</si>
  <si>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</si>
  <si>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</si>
  <si>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</si>
  <si>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</si>
  <si>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</si>
  <si>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</si>
  <si>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</si>
  <si>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</si>
  <si>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</si>
  <si>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</si>
  <si>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</si>
  <si>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</si>
  <si>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</si>
  <si>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</si>
  <si>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</si>
  <si>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</si>
  <si>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</si>
  <si>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</si>
  <si>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</si>
  <si>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</si>
  <si>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</si>
  <si>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</si>
  <si>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</si>
  <si>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</si>
  <si>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</si>
  <si>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</si>
  <si>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</si>
  <si>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</si>
  <si>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</si>
  <si>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</si>
  <si>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</si>
  <si>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</si>
  <si>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</si>
  <si>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</si>
  <si>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</si>
  <si>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</si>
  <si>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</si>
  <si>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</si>
  <si>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</si>
  <si>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</si>
  <si>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</si>
  <si>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</si>
  <si>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</si>
  <si>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</si>
  <si>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</si>
  <si>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</si>
  <si>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</si>
  <si>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</si>
  <si>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</si>
  <si>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</si>
  <si>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</si>
  <si>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</si>
  <si>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</si>
  <si>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</si>
  <si>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</si>
  <si>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</si>
  <si>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</si>
  <si>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</si>
  <si>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</si>
  <si>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</si>
  <si>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</si>
  <si>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</si>
  <si>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</si>
  <si>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</si>
  <si>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</si>
  <si>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</si>
  <si>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</si>
  <si>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</si>
  <si>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</si>
  <si>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</si>
  <si>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</si>
  <si>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</si>
  <si>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</si>
  <si>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</si>
  <si>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</si>
  <si>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</si>
  <si>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</si>
  <si>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</si>
  <si>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</si>
  <si>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</si>
  <si>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</si>
  <si>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</si>
  <si>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</si>
  <si>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</si>
  <si>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</si>
  <si>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</si>
  <si>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</si>
  <si>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</si>
  <si>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</si>
  <si>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</si>
  <si>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</si>
  <si>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</si>
  <si>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</si>
  <si>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</si>
  <si>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</si>
  <si>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</si>
  <si>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</si>
  <si>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</si>
  <si>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</si>
  <si>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</si>
  <si>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</si>
  <si>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</si>
  <si>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</si>
  <si>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</si>
  <si>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</si>
  <si>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</si>
  <si>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</si>
  <si>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</si>
  <si>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</si>
  <si>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</si>
  <si>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</si>
  <si>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</si>
  <si>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</si>
  <si>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</si>
  <si>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</si>
  <si>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</si>
  <si>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</si>
  <si>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</si>
  <si>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</si>
  <si>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</si>
  <si>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</si>
  <si>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</si>
  <si>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</si>
  <si>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</si>
  <si>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</si>
  <si>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</si>
  <si>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</si>
  <si>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</si>
  <si>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</si>
  <si>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</si>
  <si>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</si>
  <si>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</si>
  <si>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</si>
  <si>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</si>
  <si>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</si>
  <si>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</si>
  <si>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</si>
  <si>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</si>
  <si>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</si>
  <si>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</si>
  <si>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</si>
  <si>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</si>
  <si>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</si>
  <si>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</si>
  <si>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</si>
  <si>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</si>
  <si>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</si>
  <si>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</si>
  <si>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</si>
  <si>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</si>
  <si>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</si>
  <si>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</si>
  <si>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</si>
  <si>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</si>
  <si>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</si>
  <si>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</si>
  <si>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</si>
  <si>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</si>
  <si>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</si>
  <si>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</si>
  <si>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</si>
  <si>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</si>
  <si>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</si>
  <si>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</si>
  <si>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</si>
  <si>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</si>
  <si>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</si>
  <si>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</si>
  <si>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</si>
  <si>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</si>
  <si>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</si>
  <si>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</si>
  <si>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</si>
  <si>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</si>
  <si>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</si>
  <si>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</si>
  <si>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</si>
  <si>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</si>
  <si>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</si>
  <si>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</si>
  <si>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</si>
  <si>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</si>
  <si>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</si>
  <si>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</si>
  <si>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</si>
  <si>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</si>
  <si>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</si>
  <si>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</si>
  <si>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</si>
  <si>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</si>
  <si>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</si>
  <si>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</si>
  <si>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</si>
  <si>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</si>
  <si>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</si>
  <si>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</si>
  <si>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</si>
  <si>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</si>
  <si>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</si>
  <si>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</si>
  <si>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</si>
  <si>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</si>
  <si>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</si>
  <si>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</si>
  <si>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</si>
  <si>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</si>
  <si>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</si>
  <si>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</si>
  <si>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</si>
  <si>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</si>
  <si>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</si>
  <si>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</si>
  <si>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</si>
  <si>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</si>
  <si>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</si>
  <si>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</si>
  <si>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</si>
  <si>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</si>
  <si>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</si>
  <si>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</si>
  <si>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</si>
  <si>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</si>
  <si>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</si>
  <si>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</si>
  <si>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</si>
  <si>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</si>
  <si>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</si>
  <si>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</si>
  <si>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</si>
  <si>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</si>
  <si>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</si>
  <si>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</si>
  <si>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</si>
  <si>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</si>
  <si>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</si>
  <si>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</si>
  <si>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</si>
  <si>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</si>
  <si>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</si>
  <si>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</si>
  <si>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</si>
  <si>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</si>
  <si>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</si>
  <si>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</si>
  <si>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</si>
  <si>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</si>
  <si>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</si>
  <si>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</si>
  <si>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</si>
  <si>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</si>
  <si>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</si>
  <si>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</si>
  <si>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</si>
  <si>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</si>
  <si>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</si>
  <si>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</si>
  <si>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</si>
  <si>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</si>
  <si>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</si>
  <si>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</si>
  <si>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</si>
  <si>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</si>
  <si>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</si>
  <si>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</si>
  <si>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</si>
  <si>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</si>
  <si>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</si>
  <si>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</si>
  <si>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</si>
  <si>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</si>
  <si>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</si>
  <si>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</si>
  <si>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</si>
  <si>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</si>
  <si>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</si>
  <si>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</si>
  <si>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</si>
  <si>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</si>
  <si>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</si>
  <si>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</si>
  <si>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</si>
  <si>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</si>
  <si>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</si>
  <si>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</si>
  <si>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</si>
  <si>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</si>
  <si>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</si>
  <si>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</si>
  <si>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</si>
  <si>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</si>
  <si>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</si>
  <si>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</si>
  <si>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</si>
  <si>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</si>
  <si>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</si>
  <si>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</si>
  <si>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</si>
  <si>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</si>
  <si>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</si>
  <si>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</si>
  <si>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</si>
  <si>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</si>
  <si>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</si>
  <si>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</si>
  <si>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</si>
  <si>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</si>
  <si>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</si>
  <si>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</si>
  <si>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</si>
  <si>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</si>
  <si>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</si>
  <si>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</si>
  <si>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</si>
  <si>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</si>
  <si>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</si>
  <si>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</si>
  <si>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</si>
  <si>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</si>
  <si>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</si>
  <si>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</si>
  <si>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</si>
  <si>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</si>
  <si>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</si>
  <si>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</si>
  <si>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</si>
  <si>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</si>
  <si>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</si>
  <si>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</si>
  <si>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</si>
  <si>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</si>
  <si>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</si>
  <si>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</si>
  <si>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</si>
  <si>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</si>
  <si>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</si>
  <si>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</si>
  <si>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</si>
  <si>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</si>
  <si>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</si>
  <si>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</si>
  <si>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</si>
  <si>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</si>
  <si>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</si>
  <si>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</si>
  <si>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</si>
  <si>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</si>
  <si>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</si>
  <si>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</si>
  <si>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</si>
  <si>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</si>
  <si>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</si>
  <si>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</si>
  <si>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</si>
  <si>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</si>
  <si>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</si>
  <si>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</si>
  <si>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</si>
  <si>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</si>
  <si>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</si>
  <si>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</si>
  <si>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</si>
  <si>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</si>
  <si>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</si>
  <si>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</si>
  <si>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</si>
  <si>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</si>
  <si>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</si>
  <si>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</si>
  <si>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</si>
  <si>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</si>
  <si>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</si>
  <si>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</si>
  <si>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</si>
  <si>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</si>
  <si>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</si>
  <si>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</si>
  <si>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</si>
  <si>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</si>
  <si>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</si>
  <si>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</si>
  <si>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</si>
  <si>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</si>
  <si>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</si>
  <si>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</si>
  <si>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</si>
  <si>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</si>
  <si>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</si>
  <si>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</si>
  <si>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</si>
  <si>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</si>
  <si>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</si>
  <si>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</si>
  <si>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</si>
  <si>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</si>
  <si>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</si>
  <si>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</si>
  <si>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</si>
  <si>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</si>
  <si>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</si>
  <si>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</si>
  <si>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</si>
  <si>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</si>
  <si>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</si>
  <si>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</si>
  <si>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</si>
  <si>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</si>
  <si>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</si>
  <si>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</si>
  <si>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</si>
  <si>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</si>
  <si>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</si>
  <si>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</si>
  <si>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</si>
  <si>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</si>
  <si>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</si>
  <si>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</si>
  <si>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</si>
  <si>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</si>
  <si>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</si>
  <si>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</si>
  <si>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</si>
  <si>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</si>
  <si>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</si>
  <si>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</si>
  <si>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</si>
  <si>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</si>
  <si>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</si>
  <si>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</si>
  <si>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</si>
  <si>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</si>
  <si>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</si>
  <si>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</si>
  <si>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</si>
  <si>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</si>
  <si>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</si>
  <si>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</si>
  <si>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</si>
  <si>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</si>
  <si>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</si>
  <si>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</si>
  <si>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</si>
  <si>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</si>
  <si>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</si>
  <si>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</si>
  <si>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</si>
  <si>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</si>
  <si>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</si>
  <si>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</si>
  <si>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</si>
  <si>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</si>
  <si>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</si>
  <si>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</si>
  <si>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</si>
  <si>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</si>
  <si>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</si>
  <si>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</si>
  <si>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</si>
  <si>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</si>
  <si>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</si>
  <si>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</si>
  <si>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</si>
  <si>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</si>
  <si>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</si>
  <si>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</si>
  <si>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</si>
  <si>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</si>
  <si>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</si>
  <si>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</si>
  <si>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</si>
  <si>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</si>
  <si>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</si>
  <si>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</si>
  <si>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</si>
  <si>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</si>
  <si>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</si>
  <si>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</si>
  <si>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</si>
  <si>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</si>
  <si>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</si>
  <si>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</si>
  <si>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</si>
  <si>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</si>
  <si>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</si>
  <si>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</si>
  <si>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</si>
  <si>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</si>
  <si>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</si>
  <si>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</si>
  <si>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</si>
  <si>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</si>
  <si>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</si>
  <si>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</si>
  <si>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</si>
  <si>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</si>
  <si>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</si>
  <si>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</si>
  <si>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</si>
  <si>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</si>
  <si>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</si>
  <si>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</si>
  <si>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</si>
  <si>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</si>
  <si>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</si>
  <si>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</si>
  <si>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</si>
  <si>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</si>
  <si>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</si>
  <si>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</si>
  <si>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</si>
  <si>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</si>
  <si>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</si>
  <si>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</si>
  <si>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</si>
  <si>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</si>
  <si>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</si>
  <si>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</si>
  <si>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</si>
  <si>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</si>
  <si>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</si>
  <si>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</si>
  <si>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</si>
  <si>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</si>
  <si>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</si>
  <si>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</si>
  <si>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</si>
  <si>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</si>
  <si>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</si>
  <si>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</si>
  <si>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</si>
  <si>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</si>
  <si>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</si>
  <si>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</si>
  <si>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</si>
  <si>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</si>
  <si>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</si>
  <si>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</si>
  <si>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</si>
  <si>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</si>
  <si>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</si>
  <si>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</si>
  <si>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</si>
  <si>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</si>
  <si>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</si>
  <si>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</si>
  <si>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</si>
  <si>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</si>
  <si>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</si>
  <si>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</si>
  <si>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</si>
  <si>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</si>
  <si>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</si>
  <si>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</si>
  <si>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</si>
  <si>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</si>
  <si>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</si>
  <si>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</si>
  <si>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</si>
  <si>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</si>
  <si>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</si>
  <si>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</si>
  <si>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</si>
  <si>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</si>
  <si>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</si>
  <si>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</si>
  <si>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</si>
  <si>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</si>
  <si>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</si>
  <si>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</si>
  <si>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</si>
  <si>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</si>
  <si>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</si>
  <si>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</si>
  <si>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</si>
  <si>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</si>
  <si>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</si>
  <si>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</si>
  <si>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</si>
  <si>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</si>
  <si>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</si>
  <si>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</si>
  <si>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</si>
  <si>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</si>
  <si>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</si>
  <si>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</si>
  <si>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</si>
  <si>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</si>
  <si>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</si>
  <si>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</si>
  <si>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</si>
  <si>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</si>
  <si>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</si>
  <si>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</si>
  <si>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</si>
  <si>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</si>
  <si>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</si>
  <si>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</si>
  <si>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</si>
  <si>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</si>
  <si>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</si>
  <si>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</si>
  <si>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</si>
  <si>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</si>
  <si>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</si>
  <si>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</si>
  <si>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</si>
  <si>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</si>
  <si>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</si>
  <si>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</si>
  <si>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</si>
  <si>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</si>
  <si>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</si>
  <si>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</si>
  <si>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</si>
  <si>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</si>
  <si>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</si>
  <si>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</si>
  <si>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</si>
  <si>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</si>
  <si>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</si>
  <si>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</si>
  <si>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</si>
  <si>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</si>
  <si>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</si>
  <si>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</si>
  <si>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</si>
  <si>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</si>
  <si>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</si>
  <si>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</si>
  <si>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</si>
  <si>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</si>
  <si>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</si>
  <si>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</si>
  <si>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</si>
  <si>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</si>
  <si>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</si>
  <si>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</si>
  <si>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</si>
  <si>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</si>
  <si>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</si>
  <si>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</si>
  <si>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</si>
  <si>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</si>
  <si>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</si>
  <si>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</si>
  <si>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</si>
  <si>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</si>
  <si>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</si>
  <si>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</si>
  <si>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</si>
  <si>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</si>
  <si>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</si>
  <si>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</si>
  <si>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</si>
  <si>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</si>
  <si>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</si>
  <si>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</si>
  <si>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</si>
  <si>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</si>
  <si>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</si>
  <si>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</si>
  <si>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</si>
  <si>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</si>
  <si>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</si>
  <si>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</si>
  <si>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</si>
  <si>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</si>
  <si>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</si>
  <si>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</si>
  <si>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</si>
  <si>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</si>
  <si>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</si>
  <si>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</si>
  <si>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</si>
  <si>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</si>
  <si>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</si>
  <si>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</si>
  <si>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</si>
  <si>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</si>
  <si>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</si>
  <si>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</si>
  <si>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</si>
  <si>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</si>
  <si>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</si>
  <si>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</si>
  <si>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</si>
  <si>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</si>
  <si>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</si>
  <si>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</si>
  <si>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</si>
  <si>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</si>
  <si>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</si>
  <si>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</si>
  <si>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</si>
  <si>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</si>
  <si>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</si>
  <si>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</si>
  <si>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</si>
  <si>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</si>
  <si>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</si>
  <si>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</si>
  <si>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</si>
  <si>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</si>
  <si>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</si>
  <si>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</si>
  <si>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</si>
  <si>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</si>
  <si>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</si>
  <si>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</si>
  <si>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</si>
  <si>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</si>
  <si>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</si>
  <si>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</si>
  <si>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</si>
  <si>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</si>
  <si>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</si>
  <si>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</si>
  <si>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</si>
  <si>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</si>
  <si>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</si>
  <si>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</si>
  <si>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</si>
  <si>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</si>
  <si>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</si>
  <si>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</si>
  <si>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</si>
  <si>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</si>
  <si>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</si>
  <si>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</si>
  <si>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</si>
  <si>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</si>
  <si>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</si>
  <si>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</si>
  <si>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</si>
  <si>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</si>
  <si>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</si>
  <si>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</si>
  <si>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</si>
  <si>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</si>
  <si>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</si>
  <si>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</si>
  <si>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</si>
  <si>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</si>
  <si>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</si>
  <si>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</si>
  <si>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</si>
  <si>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</si>
  <si>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</si>
  <si>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</si>
  <si>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</si>
  <si>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</si>
  <si>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</si>
  <si>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</si>
  <si>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</si>
  <si>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</si>
  <si>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</si>
  <si>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</si>
  <si>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</si>
  <si>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</si>
  <si>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</si>
  <si>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</si>
  <si>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</si>
  <si>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</si>
  <si>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</si>
  <si>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</si>
  <si>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</si>
  <si>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</si>
  <si>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</si>
  <si>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</si>
  <si>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</si>
  <si>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</si>
  <si>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</si>
  <si>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</si>
  <si>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</si>
  <si>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</si>
  <si>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</si>
  <si>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</si>
  <si>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</si>
  <si>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</si>
  <si>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</si>
  <si>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</si>
  <si>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</si>
  <si>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</si>
  <si>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</si>
  <si>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</si>
  <si>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</si>
  <si>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</si>
  <si>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</si>
  <si>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</si>
  <si>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</si>
  <si>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</si>
  <si>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</si>
  <si>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</si>
  <si>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</si>
  <si>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</si>
  <si>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</si>
  <si>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</si>
  <si>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</si>
  <si>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</si>
  <si>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</si>
  <si>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</si>
  <si>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</si>
  <si>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</si>
  <si>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</si>
  <si>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</si>
  <si>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</si>
  <si>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</si>
  <si>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</si>
  <si>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</si>
  <si>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</si>
  <si>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</si>
  <si>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</si>
  <si>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</si>
  <si>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</si>
  <si>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</si>
  <si>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</si>
  <si>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</si>
  <si>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</si>
  <si>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</si>
  <si>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</si>
  <si>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</si>
  <si>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</si>
  <si>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</si>
  <si>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</si>
  <si>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</si>
  <si>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</si>
  <si>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</si>
  <si>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</si>
  <si>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</si>
  <si>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</si>
  <si>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</si>
  <si>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</si>
  <si>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</si>
  <si>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</si>
  <si>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</si>
  <si>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</si>
  <si>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</si>
  <si>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</si>
  <si>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</si>
  <si>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</si>
  <si>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</si>
  <si>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</si>
  <si>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</si>
  <si>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</si>
  <si>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</si>
  <si>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</si>
  <si>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</si>
  <si>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</si>
  <si>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</si>
  <si>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</si>
  <si>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</si>
  <si>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</si>
  <si>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</si>
  <si>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</si>
  <si>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</si>
  <si>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</si>
  <si>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</si>
  <si>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</si>
  <si>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</si>
  <si>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</si>
  <si>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</si>
  <si>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</si>
  <si>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</si>
  <si>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</si>
  <si>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</si>
  <si>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</si>
  <si>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</si>
  <si>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</si>
  <si>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</si>
  <si>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</si>
  <si>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</si>
  <si>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</si>
  <si>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</si>
  <si>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</si>
  <si>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</si>
  <si>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</si>
  <si>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</si>
  <si>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</si>
  <si>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</si>
  <si>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</si>
  <si>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</si>
  <si>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</si>
  <si>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</si>
  <si>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</si>
  <si>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</si>
  <si>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</si>
  <si>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</si>
  <si>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</si>
  <si>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</si>
  <si>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</si>
  <si>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</si>
  <si>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</si>
  <si>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</si>
  <si>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</si>
  <si>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</si>
  <si>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</si>
  <si>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</si>
  <si>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</si>
  <si>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</si>
  <si>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</si>
  <si>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</si>
  <si>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</si>
  <si>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</si>
  <si>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</si>
  <si>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</si>
  <si>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</si>
  <si>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</si>
  <si>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</si>
  <si>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</si>
  <si>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</si>
  <si>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</si>
  <si>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</si>
  <si>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</si>
  <si>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</si>
  <si>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</si>
  <si>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</si>
  <si>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</si>
  <si>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</si>
  <si>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</si>
  <si>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</si>
  <si>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</si>
  <si>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</si>
  <si>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</si>
  <si>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</si>
  <si>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</si>
  <si>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</si>
  <si>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</si>
  <si>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</si>
  <si>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</si>
  <si>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</si>
  <si>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</si>
  <si>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</si>
  <si>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</si>
  <si>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</si>
  <si>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</si>
  <si>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</si>
  <si>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</si>
  <si>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</si>
  <si>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</si>
  <si>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</si>
  <si>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</si>
  <si>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</si>
  <si>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</si>
  <si>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</si>
  <si>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</si>
  <si>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</si>
  <si>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</si>
  <si>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</si>
  <si>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</si>
  <si>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</si>
  <si>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</si>
  <si>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</si>
  <si>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</si>
  <si>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</si>
  <si>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</si>
  <si>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</si>
  <si>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</si>
  <si>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</si>
  <si>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</si>
  <si>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</si>
  <si>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</si>
  <si>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</si>
  <si>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</si>
  <si>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</si>
  <si>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</si>
  <si>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</si>
  <si>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</si>
  <si>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</si>
  <si>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</si>
  <si>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</si>
  <si>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</si>
  <si>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</si>
  <si>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</si>
  <si>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</si>
  <si>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</si>
  <si>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</si>
  <si>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</si>
  <si>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</si>
  <si>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</si>
  <si>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</si>
  <si>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</si>
  <si>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</si>
  <si>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</si>
  <si>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</si>
  <si>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</si>
  <si>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</si>
  <si>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</si>
  <si>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</si>
  <si>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</si>
  <si>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</si>
  <si>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</si>
  <si>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</si>
  <si>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</si>
  <si>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</si>
  <si>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</si>
  <si>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</si>
  <si>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</si>
  <si>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</si>
  <si>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</si>
  <si>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</si>
  <si>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</si>
  <si>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</si>
  <si>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</si>
  <si>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</si>
  <si>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</si>
  <si>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</si>
  <si>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</si>
  <si>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</si>
  <si>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</si>
  <si>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</si>
  <si>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</si>
  <si>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</si>
  <si>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</si>
  <si>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</si>
  <si>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</si>
  <si>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</si>
  <si>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</si>
  <si>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</si>
  <si>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</si>
  <si>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</si>
  <si>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</si>
  <si>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</si>
  <si>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</si>
  <si>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</si>
  <si>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</si>
  <si>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</si>
  <si>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</si>
  <si>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</si>
  <si>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</si>
  <si>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</si>
  <si>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</si>
  <si>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</si>
  <si>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</si>
  <si>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</si>
  <si>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</si>
  <si>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</si>
  <si>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</si>
  <si>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</si>
  <si>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</si>
  <si>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</si>
  <si>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</si>
  <si>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</si>
  <si>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</si>
  <si>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</si>
  <si>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</si>
  <si>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</si>
  <si>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</si>
  <si>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</si>
  <si>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</si>
  <si>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</si>
  <si>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</si>
  <si>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</si>
  <si>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</si>
  <si>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</si>
  <si>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</si>
  <si>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</si>
  <si>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</si>
  <si>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</si>
  <si>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</si>
  <si>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</si>
  <si>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</si>
  <si>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</si>
  <si>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</si>
  <si>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</si>
  <si>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</si>
  <si>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</si>
  <si>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</si>
  <si>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</si>
  <si>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</si>
  <si>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</si>
  <si>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</si>
  <si>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</si>
  <si>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</si>
  <si>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</si>
  <si>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</si>
  <si>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</si>
  <si>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</si>
  <si>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</si>
  <si>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</si>
  <si>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</si>
  <si>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</si>
  <si>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</si>
  <si>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</si>
  <si>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</si>
  <si>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</si>
  <si>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</si>
  <si>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</si>
  <si>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</si>
  <si>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</si>
  <si>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</si>
  <si>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</si>
  <si>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</si>
  <si>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</si>
  <si>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</si>
  <si>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</si>
  <si>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</si>
  <si>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</si>
  <si>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</si>
  <si>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</si>
  <si>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</si>
  <si>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</si>
  <si>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</si>
  <si>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</si>
  <si>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</si>
  <si>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</si>
  <si>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</si>
  <si>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</si>
  <si>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</si>
  <si>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</si>
  <si>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</si>
  <si>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</si>
  <si>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</si>
  <si>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</si>
  <si>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</si>
  <si>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</si>
  <si>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</si>
  <si>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</si>
  <si>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</si>
  <si>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</si>
  <si>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</si>
  <si>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</si>
  <si>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</si>
  <si>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</si>
  <si>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</si>
  <si>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</si>
  <si>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</si>
  <si>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</si>
  <si>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</si>
  <si>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</si>
  <si>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</si>
  <si>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</si>
  <si>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</si>
  <si>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</si>
  <si>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</si>
  <si>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</si>
  <si>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</si>
  <si>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</si>
  <si>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</si>
  <si>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</si>
  <si>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</si>
  <si>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</si>
  <si>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</si>
  <si>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</si>
  <si>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</si>
  <si>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</si>
  <si>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</si>
  <si>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</si>
  <si>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</si>
  <si>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</si>
  <si>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</si>
  <si>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</si>
  <si>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</si>
  <si>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</si>
  <si>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</si>
  <si>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</si>
  <si>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</si>
  <si>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</si>
  <si>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</si>
  <si>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</si>
  <si>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</si>
  <si>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</si>
  <si>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</si>
  <si>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</si>
  <si>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</si>
  <si>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</si>
  <si>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</si>
  <si>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</si>
  <si>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</si>
  <si>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</si>
  <si>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</si>
  <si>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</si>
  <si>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</si>
  <si>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</si>
  <si>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</si>
  <si>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</si>
  <si>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</si>
  <si>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</si>
  <si>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</si>
  <si>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</si>
  <si>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</si>
  <si>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</si>
  <si>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</si>
  <si>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</si>
  <si>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</si>
  <si>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</si>
  <si>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</si>
  <si>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</si>
  <si>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</si>
  <si>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</si>
  <si>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</si>
  <si>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</si>
  <si>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</si>
  <si>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</si>
  <si>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</si>
  <si>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</si>
  <si>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</si>
  <si>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</si>
  <si>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</si>
  <si>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</si>
  <si>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</si>
  <si>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</si>
  <si>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</si>
  <si>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</si>
  <si>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</si>
  <si>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</si>
  <si>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</si>
  <si>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</si>
  <si>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</si>
  <si>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</si>
  <si>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</si>
  <si>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</si>
  <si>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</si>
  <si>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</si>
  <si>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</si>
  <si>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</si>
  <si>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</si>
  <si>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</si>
  <si>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</si>
  <si>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</si>
  <si>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</si>
  <si>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</si>
  <si>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</si>
  <si>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</si>
  <si>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</si>
  <si>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</si>
  <si>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</si>
  <si>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</si>
  <si>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</si>
  <si>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</si>
  <si>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</si>
  <si>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</si>
  <si>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</si>
  <si>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</si>
  <si>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</si>
  <si>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</si>
  <si>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</si>
  <si>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</si>
  <si>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</si>
  <si>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</si>
  <si>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</si>
  <si>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</si>
  <si>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</si>
  <si>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</si>
  <si>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</si>
  <si>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</si>
  <si>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</si>
  <si>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</si>
  <si>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</si>
  <si>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</si>
  <si>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</si>
  <si>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</si>
  <si>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</si>
  <si>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</si>
  <si>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</si>
  <si>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</si>
  <si>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</si>
  <si>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</si>
  <si>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</si>
  <si>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</si>
  <si>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</si>
  <si>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</si>
  <si>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</si>
  <si>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</si>
  <si>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</si>
  <si>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</si>
  <si>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</si>
  <si>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</si>
  <si>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</si>
  <si>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</si>
  <si>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</si>
  <si>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</si>
  <si>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</si>
  <si>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</si>
  <si>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</si>
  <si>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</si>
  <si>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</si>
  <si>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</si>
  <si>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</si>
  <si>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</si>
  <si>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</si>
  <si>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</si>
  <si>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</si>
  <si>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</si>
  <si>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</si>
  <si>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</si>
  <si>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</si>
  <si>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</si>
  <si>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</si>
  <si>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</si>
  <si>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</si>
  <si>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</si>
  <si>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</si>
  <si>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</si>
  <si>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</si>
  <si>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</si>
  <si>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</si>
  <si>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</si>
  <si>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</si>
  <si>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</si>
  <si>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</si>
  <si>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</si>
  <si>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</si>
  <si>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</si>
  <si>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</si>
  <si>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</si>
  <si>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</si>
  <si>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</si>
  <si>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</si>
  <si>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</si>
  <si>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</si>
  <si>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</si>
  <si>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</si>
  <si>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</si>
  <si>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</si>
  <si>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</si>
  <si>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</si>
  <si>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</si>
  <si>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</si>
  <si>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</si>
  <si>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</si>
  <si>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</si>
  <si>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</si>
  <si>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</si>
  <si>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</si>
  <si>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</si>
  <si>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</si>
  <si>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</si>
  <si>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</si>
  <si>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</si>
  <si>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</si>
  <si>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</si>
  <si>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</si>
  <si>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</si>
  <si>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</si>
  <si>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</si>
  <si>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</si>
  <si>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</si>
  <si>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</si>
  <si>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</si>
  <si>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</si>
  <si>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</si>
  <si>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</si>
  <si>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</si>
  <si>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</si>
  <si>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</si>
  <si>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</si>
  <si>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</si>
  <si>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</si>
  <si>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</si>
  <si>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</si>
  <si>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</si>
  <si>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</si>
  <si>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</si>
  <si>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</si>
  <si>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</si>
  <si>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</si>
  <si>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</si>
  <si>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</si>
  <si>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</si>
  <si>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</si>
  <si>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</si>
  <si>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</si>
  <si>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</si>
  <si>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</si>
  <si>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</si>
  <si>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</si>
  <si>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</si>
  <si>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</si>
  <si>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</si>
  <si>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</si>
  <si>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</si>
  <si>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</si>
  <si>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</si>
  <si>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</si>
  <si>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</si>
  <si>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</si>
  <si>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</si>
  <si>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</si>
  <si>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</si>
  <si>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</si>
  <si>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</si>
  <si>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</si>
  <si>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</si>
  <si>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</si>
  <si>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</si>
  <si>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</si>
  <si>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</si>
  <si>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</si>
  <si>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</si>
  <si>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</si>
  <si>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</si>
  <si>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</si>
  <si>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</si>
  <si>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</si>
  <si>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</si>
  <si>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</si>
  <si>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</si>
  <si>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</si>
  <si>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</si>
  <si>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</si>
  <si>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</si>
  <si>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</si>
  <si>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</si>
  <si>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</si>
  <si>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</si>
  <si>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</si>
  <si>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</si>
  <si>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</si>
  <si>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</si>
  <si>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</si>
  <si>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</si>
  <si>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</si>
  <si>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</si>
  <si>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</si>
  <si>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</si>
  <si>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</si>
  <si>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</si>
  <si>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</si>
  <si>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</si>
  <si>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</si>
  <si>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</si>
  <si>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</si>
  <si>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</si>
  <si>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</si>
  <si>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</si>
  <si>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</si>
  <si>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</si>
  <si>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</si>
  <si>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</si>
  <si>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</si>
  <si>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</si>
  <si>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</si>
  <si>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</si>
  <si>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</si>
  <si>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</si>
  <si>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</si>
  <si>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</si>
  <si>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</si>
  <si>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</si>
  <si>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</si>
  <si>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</si>
  <si>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</si>
  <si>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</si>
  <si>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</si>
  <si>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</si>
  <si>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</si>
  <si>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</si>
  <si>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</si>
  <si>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</si>
  <si>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</si>
  <si>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</si>
  <si>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</si>
  <si>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</si>
  <si>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</si>
  <si>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</si>
  <si>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</si>
  <si>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</si>
  <si>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</si>
  <si>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</si>
  <si>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</si>
  <si>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</si>
  <si>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</si>
  <si>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</si>
  <si>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</si>
  <si>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</si>
  <si>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</si>
  <si>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</si>
  <si>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</si>
  <si>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</si>
  <si>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</si>
  <si>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</si>
  <si>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</si>
  <si>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</si>
  <si>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</si>
  <si>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</si>
  <si>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</si>
  <si>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</si>
  <si>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</si>
  <si>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</si>
  <si>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</si>
  <si>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</si>
  <si>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</si>
  <si>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</si>
  <si>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</si>
  <si>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</si>
  <si>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</si>
  <si>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</si>
  <si>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</si>
  <si>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</si>
  <si>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</si>
  <si>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</si>
  <si>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</si>
  <si>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</si>
  <si>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</si>
  <si>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</si>
  <si>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</si>
  <si>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</si>
  <si>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</si>
  <si>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</si>
  <si>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</si>
  <si>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</si>
  <si>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</si>
  <si>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</si>
  <si>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</si>
  <si>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</si>
  <si>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</si>
  <si>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</si>
  <si>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</si>
  <si>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</si>
  <si>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</si>
  <si>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</si>
  <si>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</si>
  <si>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</si>
  <si>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</si>
  <si>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</si>
  <si>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</si>
  <si>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</si>
  <si>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</si>
  <si>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</si>
  <si>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</si>
  <si>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</si>
  <si>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</si>
  <si>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</si>
  <si>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</si>
  <si>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</si>
  <si>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</si>
  <si>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</si>
  <si>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</si>
  <si>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</si>
  <si>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</si>
  <si>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</si>
  <si>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</si>
  <si>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</si>
  <si>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</si>
  <si>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</si>
  <si>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</si>
  <si>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</si>
  <si>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</si>
  <si>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</si>
  <si>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</si>
  <si>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</si>
  <si>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</si>
  <si>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</si>
  <si>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</si>
  <si>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</si>
  <si>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</si>
  <si>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</si>
  <si>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</si>
  <si>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</si>
  <si>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</si>
  <si>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</si>
  <si>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</si>
  <si>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</si>
  <si>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</si>
  <si>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</si>
  <si>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</si>
  <si>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</si>
  <si>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</si>
  <si>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</si>
  <si>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</si>
  <si>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</si>
  <si>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</si>
  <si>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</si>
  <si>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</si>
  <si>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</si>
  <si>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</si>
  <si>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</si>
  <si>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</si>
  <si>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</si>
  <si>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</si>
  <si>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</si>
  <si>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</si>
  <si>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</si>
  <si>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</si>
  <si>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</si>
  <si>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</si>
  <si>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</si>
  <si>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</si>
  <si>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</si>
  <si>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</si>
  <si>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</si>
  <si>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</si>
  <si>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</si>
  <si>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</si>
  <si>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</si>
  <si>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</si>
  <si>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</si>
  <si>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</si>
  <si>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</si>
  <si>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</si>
  <si>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</si>
  <si>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</si>
  <si>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</si>
  <si>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</si>
  <si>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</si>
  <si>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</si>
  <si>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</si>
  <si>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</si>
  <si>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</si>
  <si>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</si>
  <si>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</si>
  <si>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</si>
  <si>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</si>
  <si>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</si>
  <si>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</si>
  <si>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</si>
  <si>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</si>
  <si>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</si>
  <si>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</si>
  <si>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</si>
  <si>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</si>
  <si>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</si>
  <si>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</si>
  <si>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</si>
  <si>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</si>
  <si>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</si>
  <si>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</si>
  <si>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</si>
  <si>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</si>
  <si>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</si>
  <si>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</si>
  <si>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</si>
  <si>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</si>
  <si>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</si>
  <si>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</si>
  <si>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</si>
  <si>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</si>
  <si>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</si>
  <si>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</si>
  <si>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</si>
  <si>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</si>
  <si>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</si>
  <si>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</si>
  <si>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</si>
  <si>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</si>
  <si>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</si>
  <si>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</si>
  <si>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</si>
  <si>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</si>
  <si>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</si>
  <si>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</si>
  <si>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</si>
  <si>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</si>
  <si>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</si>
  <si>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</si>
  <si>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</si>
  <si>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</si>
  <si>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</si>
  <si>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</si>
  <si>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</si>
  <si>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</si>
  <si>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</si>
  <si>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</si>
  <si>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</si>
  <si>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</si>
  <si>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</si>
  <si>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</si>
  <si>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</si>
  <si>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</si>
  <si>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</si>
  <si>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</si>
  <si>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</si>
  <si>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</si>
  <si>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</si>
  <si>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</si>
  <si>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</si>
  <si>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</si>
  <si>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</si>
  <si>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</si>
  <si>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</si>
  <si>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</si>
  <si>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</si>
  <si>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</si>
  <si>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</si>
  <si>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</si>
  <si>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</si>
  <si>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</si>
  <si>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</si>
  <si>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</si>
  <si>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</si>
  <si>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</si>
  <si>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</si>
  <si>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</si>
  <si>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</si>
  <si>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</si>
  <si>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</si>
  <si>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</si>
  <si>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</si>
  <si>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</si>
  <si>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</si>
  <si>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</si>
  <si>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</si>
  <si>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</si>
  <si>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</si>
  <si>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</si>
  <si>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</si>
  <si>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</si>
  <si>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</si>
  <si>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</si>
  <si>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</si>
  <si>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</si>
  <si>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</si>
  <si>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</si>
  <si>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</si>
  <si>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</si>
  <si>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</si>
  <si>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</si>
  <si>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</si>
  <si>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</si>
  <si>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</si>
  <si>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</si>
  <si>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</si>
  <si>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</si>
  <si>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</si>
  <si>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</si>
  <si>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</si>
  <si>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</si>
  <si>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</si>
  <si>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</si>
  <si>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</si>
  <si>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</si>
  <si>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</si>
  <si>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</si>
  <si>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</si>
  <si>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</si>
  <si>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</si>
  <si>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</si>
  <si>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</si>
  <si>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</si>
  <si>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</si>
  <si>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</si>
  <si>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</si>
  <si>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</si>
  <si>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</si>
  <si>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</si>
  <si>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</si>
  <si>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</si>
  <si>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</si>
  <si>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</si>
  <si>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</si>
  <si>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</si>
  <si>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</si>
  <si>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</si>
  <si>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</si>
  <si>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</si>
  <si>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</si>
  <si>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</si>
  <si>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</si>
  <si>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</si>
  <si>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</si>
  <si>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</si>
  <si>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</si>
  <si>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</si>
  <si>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</si>
  <si>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</si>
  <si>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</si>
  <si>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</si>
  <si>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</si>
  <si>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</si>
  <si>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</si>
  <si>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</si>
  <si>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</si>
  <si>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</si>
  <si>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</si>
  <si>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</si>
  <si>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</si>
  <si>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</si>
  <si>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</si>
  <si>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</si>
  <si>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</si>
  <si>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</si>
  <si>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</si>
  <si>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</si>
  <si>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</si>
  <si>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</si>
  <si>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</si>
  <si>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</si>
  <si>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</si>
  <si>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</si>
  <si>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</si>
  <si>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</si>
  <si>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</si>
  <si>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</si>
  <si>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</si>
  <si>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</si>
  <si>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</si>
  <si>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</si>
  <si>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</si>
  <si>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</si>
  <si>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</si>
  <si>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</si>
  <si>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</si>
  <si>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</si>
  <si>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</si>
  <si>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</si>
  <si>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</si>
  <si>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</si>
  <si>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</si>
  <si>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</si>
  <si>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</si>
  <si>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</si>
  <si>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</si>
  <si>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</si>
  <si>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</si>
  <si>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</si>
  <si>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</si>
  <si>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</si>
  <si>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</si>
  <si>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</si>
  <si>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</si>
  <si>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</si>
  <si>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</si>
  <si>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</si>
  <si>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</si>
  <si>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</si>
  <si>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</si>
  <si>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</si>
  <si>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</si>
  <si>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</si>
  <si>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</si>
  <si>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</si>
  <si>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</si>
  <si>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</si>
  <si>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</si>
  <si>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</si>
  <si>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</si>
  <si>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</si>
  <si>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</si>
  <si>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</si>
  <si>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</si>
  <si>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</si>
  <si>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</si>
  <si>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</si>
  <si>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</si>
  <si>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</si>
  <si>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</si>
  <si>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</si>
  <si>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</si>
  <si>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</si>
  <si>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</si>
  <si>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</si>
  <si>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</si>
  <si>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</si>
  <si>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</si>
  <si>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</si>
  <si>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</si>
  <si>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</si>
  <si>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</si>
  <si>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</si>
  <si>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</si>
  <si>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</si>
  <si>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</si>
  <si>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</si>
  <si>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</si>
  <si>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</si>
  <si>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</si>
  <si>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</si>
  <si>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</si>
  <si>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</si>
  <si>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</si>
  <si>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</si>
  <si>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</si>
  <si>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</si>
  <si>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</si>
  <si>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</si>
  <si>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</si>
  <si>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</si>
  <si>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</si>
  <si>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</si>
  <si>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</si>
  <si>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</si>
  <si>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</si>
  <si>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</si>
  <si>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</si>
  <si>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</si>
  <si>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</si>
  <si>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</si>
  <si>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</si>
  <si>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</si>
  <si>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</si>
  <si>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</si>
  <si>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</si>
  <si>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</si>
  <si>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</si>
  <si>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</si>
  <si>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</si>
  <si>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</si>
  <si>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</si>
  <si>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</si>
  <si>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</si>
  <si>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</si>
  <si>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</si>
  <si>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</si>
  <si>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</si>
  <si>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</si>
  <si>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</si>
  <si>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</si>
  <si>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</si>
  <si>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</si>
  <si>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</si>
  <si>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</si>
  <si>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</si>
  <si>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</si>
  <si>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</si>
  <si>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</si>
  <si>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</si>
  <si>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</si>
  <si>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</si>
  <si>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</si>
  <si>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</si>
  <si>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</si>
  <si>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</si>
  <si>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</si>
  <si>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</si>
  <si>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</si>
  <si>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</si>
  <si>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</si>
  <si>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</si>
  <si>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</si>
  <si>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</si>
  <si>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</si>
  <si>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</si>
  <si>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</si>
  <si>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</si>
  <si>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</si>
  <si>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</si>
  <si>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</si>
  <si>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</si>
  <si>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</si>
  <si>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</si>
  <si>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</si>
  <si>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</si>
  <si>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</si>
  <si>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</si>
  <si>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</si>
  <si>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</si>
  <si>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</si>
  <si>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</si>
  <si>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</si>
  <si>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</si>
  <si>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</si>
  <si>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</si>
  <si>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</si>
  <si>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</si>
  <si>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</si>
  <si>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</si>
  <si>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</si>
  <si>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</si>
  <si>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</si>
  <si>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</si>
  <si>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</si>
  <si>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</si>
  <si>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</si>
  <si>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</si>
  <si>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</si>
  <si>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</si>
  <si>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</si>
  <si>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</si>
  <si>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</si>
  <si>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</si>
  <si>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</si>
  <si>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</si>
  <si>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</si>
  <si>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</si>
  <si>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</si>
  <si>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</si>
  <si>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</si>
  <si>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</si>
  <si>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</si>
  <si>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</si>
  <si>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</si>
  <si>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</si>
  <si>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</si>
  <si>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</si>
  <si>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</si>
  <si>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</si>
  <si>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</si>
  <si>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</si>
  <si>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</si>
  <si>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</si>
  <si>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</si>
  <si>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</si>
  <si>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</si>
  <si>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</si>
  <si>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</si>
  <si>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</si>
  <si>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</si>
  <si>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</si>
  <si>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</si>
  <si>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</si>
  <si>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</si>
  <si>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</si>
  <si>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</si>
  <si>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</si>
  <si>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</si>
  <si>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</si>
  <si>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</si>
  <si>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</si>
  <si>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</si>
  <si>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</si>
  <si>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</si>
  <si>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</si>
  <si>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</si>
  <si>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</si>
  <si>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</si>
  <si>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</si>
  <si>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</si>
  <si>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</si>
  <si>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</si>
  <si>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</si>
  <si>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</si>
  <si>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</si>
  <si>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</si>
  <si>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</si>
  <si>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</si>
  <si>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</si>
  <si>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</si>
  <si>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</si>
  <si>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</si>
  <si>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</si>
  <si>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</si>
  <si>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</si>
  <si>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</si>
  <si>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</si>
  <si>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</si>
  <si>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</si>
  <si>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</si>
  <si>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</si>
  <si>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</si>
  <si>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</si>
  <si>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</si>
  <si>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</si>
  <si>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</si>
  <si>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</si>
  <si>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</si>
  <si>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</si>
  <si>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</si>
  <si>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</si>
  <si>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</si>
  <si>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</si>
  <si>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</si>
  <si>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</si>
  <si>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</si>
  <si>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</si>
  <si>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</si>
  <si>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</si>
  <si>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</si>
  <si>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</si>
  <si>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</si>
  <si>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</si>
  <si>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</si>
  <si>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</si>
  <si>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</si>
  <si>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</si>
  <si>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</si>
  <si>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</si>
  <si>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</si>
  <si>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</si>
  <si>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</si>
  <si>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</si>
  <si>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</si>
  <si>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</si>
  <si>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</si>
  <si>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</si>
  <si>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</si>
  <si>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</si>
  <si>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</si>
  <si>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</si>
  <si>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</si>
  <si>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</si>
  <si>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</si>
  <si>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</si>
  <si>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</si>
  <si>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</si>
  <si>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</si>
  <si>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</si>
  <si>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</si>
  <si>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</si>
  <si>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</si>
  <si>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</si>
  <si>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</si>
  <si>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</si>
  <si>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</si>
  <si>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</si>
  <si>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</si>
  <si>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</si>
  <si>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</si>
  <si>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</si>
  <si>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</si>
  <si>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</si>
  <si>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</si>
  <si>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</si>
  <si>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</si>
  <si>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</si>
  <si>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</si>
  <si>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</si>
  <si>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</si>
  <si>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</si>
  <si>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</si>
  <si>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</si>
  <si>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</si>
  <si>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</si>
  <si>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</si>
  <si>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</si>
  <si>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</si>
  <si>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</si>
  <si>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</si>
  <si>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</si>
  <si>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</si>
  <si>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</si>
  <si>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</si>
  <si>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</si>
  <si>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</si>
  <si>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</si>
  <si>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</si>
  <si>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</si>
  <si>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</si>
  <si>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</si>
  <si>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</si>
  <si>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</si>
  <si>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</si>
  <si>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</si>
  <si>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</si>
  <si>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</si>
  <si>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</si>
  <si>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</si>
  <si>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</si>
  <si>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</si>
  <si>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</si>
  <si>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</si>
  <si>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</si>
  <si>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</si>
  <si>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</si>
  <si>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</si>
  <si>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</si>
  <si>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</si>
  <si>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</si>
  <si>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</si>
  <si>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</si>
  <si>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</si>
  <si>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</si>
  <si>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</si>
  <si>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</si>
  <si>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</si>
  <si>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</si>
  <si>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</si>
  <si>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</si>
  <si>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</si>
  <si>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</si>
  <si>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</si>
  <si>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</si>
  <si>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</si>
  <si>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</si>
  <si>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</si>
  <si>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</si>
  <si>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</si>
  <si>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</si>
  <si>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</si>
  <si>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</si>
  <si>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</si>
  <si>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</si>
  <si>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</si>
  <si>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</si>
  <si>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</si>
  <si>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</si>
  <si>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</si>
  <si>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</si>
  <si>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</si>
  <si>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</si>
  <si>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</si>
  <si>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</si>
  <si>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</si>
  <si>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</si>
  <si>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</si>
  <si>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</si>
  <si>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</si>
  <si>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</si>
  <si>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</si>
  <si>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</si>
  <si>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</si>
  <si>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</si>
  <si>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</si>
  <si>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</si>
  <si>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</si>
  <si>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</si>
  <si>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</si>
  <si>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</si>
  <si>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</si>
  <si>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</si>
  <si>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</si>
  <si>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</si>
  <si>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</si>
  <si>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</si>
  <si>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</si>
  <si>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</si>
  <si>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</si>
  <si>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</si>
  <si>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</si>
  <si>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</si>
  <si>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</si>
  <si>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</si>
  <si>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</si>
  <si>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</si>
  <si>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</si>
  <si>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</si>
  <si>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</si>
  <si>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</si>
  <si>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</si>
  <si>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</si>
  <si>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</si>
  <si>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</si>
  <si>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</si>
  <si>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</si>
  <si>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</si>
  <si>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</si>
  <si>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</si>
  <si>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</si>
  <si>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</si>
  <si>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</si>
  <si>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</si>
  <si>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</si>
  <si>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</si>
  <si>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</si>
  <si>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</si>
  <si>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</si>
  <si>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</si>
  <si>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</si>
  <si>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</si>
  <si>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</si>
  <si>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</si>
  <si>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</si>
  <si>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</si>
  <si>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</si>
  <si>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</si>
  <si>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</si>
  <si>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</si>
  <si>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</si>
  <si>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</si>
  <si>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</si>
  <si>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</si>
  <si>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</si>
  <si>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</si>
  <si>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</si>
  <si>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</si>
  <si>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</si>
  <si>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</si>
  <si>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</si>
  <si>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</si>
  <si>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</si>
  <si>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</si>
  <si>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</si>
  <si>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</si>
  <si>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</si>
  <si>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</si>
  <si>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</si>
  <si>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</si>
  <si>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</si>
  <si>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</si>
  <si>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</si>
  <si>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</si>
  <si>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</si>
  <si>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</si>
  <si>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</si>
  <si>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</si>
  <si>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</si>
  <si>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</si>
  <si>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</si>
  <si>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</si>
  <si>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</si>
  <si>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</si>
  <si>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</si>
  <si>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</si>
  <si>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</si>
  <si>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</si>
  <si>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</si>
  <si>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</si>
  <si>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</si>
  <si>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</si>
  <si>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</si>
  <si>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</si>
  <si>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</si>
  <si>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</si>
  <si>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</si>
  <si>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</si>
  <si>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</si>
  <si>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</si>
  <si>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</si>
  <si>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</si>
  <si>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</si>
  <si>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</si>
  <si>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</si>
  <si>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</si>
  <si>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</si>
  <si>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</si>
  <si>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</si>
  <si>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</si>
  <si>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</si>
  <si>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</si>
  <si>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</si>
  <si>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</si>
  <si>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</si>
  <si>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</si>
  <si>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</si>
  <si>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</si>
  <si>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</si>
  <si>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</si>
  <si>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</si>
  <si>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</si>
  <si>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</si>
  <si>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</si>
  <si>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</si>
  <si>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</si>
  <si>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</si>
  <si>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</si>
  <si>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</si>
  <si>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</si>
  <si>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</si>
  <si>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</si>
  <si>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</si>
  <si>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</si>
  <si>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</si>
  <si>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</si>
  <si>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</si>
  <si>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</si>
  <si>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</si>
  <si>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</si>
  <si>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</si>
  <si>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</si>
  <si>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</si>
  <si>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</si>
  <si>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</si>
  <si>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</si>
  <si>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</si>
  <si>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</si>
  <si>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</si>
  <si>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</si>
  <si>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</si>
  <si>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</si>
  <si>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</si>
  <si>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</si>
  <si>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</si>
  <si>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</si>
  <si>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</si>
  <si>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</si>
  <si>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</si>
  <si>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</si>
  <si>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</si>
  <si>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</si>
  <si>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</si>
  <si>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</si>
  <si>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</si>
  <si>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</si>
  <si>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</si>
  <si>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</si>
  <si>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</si>
  <si>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</si>
  <si>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</si>
  <si>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</si>
  <si>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</si>
  <si>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</si>
  <si>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</si>
  <si>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</si>
  <si>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</si>
  <si>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</si>
  <si>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</si>
  <si>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</si>
  <si>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</si>
  <si>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</si>
  <si>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</si>
  <si>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</si>
  <si>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</si>
  <si>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</si>
  <si>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</si>
  <si>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</si>
  <si>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</si>
  <si>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</si>
  <si>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</si>
  <si>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</si>
  <si>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</si>
  <si>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</si>
  <si>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</si>
  <si>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</si>
  <si>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</si>
  <si>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</si>
  <si>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</si>
  <si>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</si>
  <si>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</si>
  <si>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</si>
  <si>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</si>
  <si>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</si>
  <si>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</si>
  <si>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</si>
  <si>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</si>
  <si>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</si>
  <si>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</si>
  <si>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</si>
  <si>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</si>
  <si>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</si>
  <si>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</si>
  <si>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</si>
  <si>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</si>
  <si>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</si>
  <si>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</si>
  <si>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</si>
  <si>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</si>
  <si>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</si>
  <si>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</si>
  <si>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</si>
  <si>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</si>
  <si>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</si>
  <si>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</si>
  <si>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</si>
  <si>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</si>
  <si>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</si>
  <si>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</si>
  <si>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</si>
  <si>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</si>
  <si>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</si>
  <si>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</si>
  <si>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</si>
  <si>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</si>
  <si>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</si>
  <si>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</si>
  <si>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</si>
  <si>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</si>
  <si>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</si>
  <si>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</si>
  <si>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</si>
  <si>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</si>
  <si>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</si>
  <si>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</si>
  <si>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</si>
  <si>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</si>
  <si>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</si>
  <si>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</si>
  <si>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</si>
  <si>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</si>
  <si>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</si>
  <si>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</si>
  <si>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</si>
  <si>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</si>
  <si>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</si>
  <si>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</si>
  <si>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</si>
  <si>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</si>
  <si>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</si>
  <si>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</si>
  <si>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</si>
  <si>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</si>
  <si>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</si>
  <si>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</si>
  <si>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</si>
  <si>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</si>
  <si>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</si>
  <si>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</si>
  <si>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</si>
  <si>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</si>
  <si>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</si>
  <si>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</si>
  <si>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</si>
  <si>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</si>
  <si>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</si>
  <si>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</si>
  <si>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</si>
  <si>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</si>
  <si>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</si>
  <si>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</si>
  <si>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</si>
  <si>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</si>
  <si>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</si>
  <si>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</si>
  <si>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</si>
  <si>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</si>
  <si>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</si>
  <si>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</si>
  <si>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</si>
  <si>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</si>
  <si>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</si>
  <si>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</si>
  <si>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</si>
  <si>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</si>
  <si>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</si>
  <si>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</si>
  <si>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</si>
  <si>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</si>
  <si>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</si>
  <si>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</si>
  <si>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</si>
  <si>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</si>
  <si>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</si>
  <si>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</si>
  <si>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</si>
  <si>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</si>
  <si>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</si>
  <si>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</si>
  <si>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</si>
  <si>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</si>
  <si>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</si>
  <si>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</si>
  <si>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</si>
  <si>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</si>
  <si>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</si>
  <si>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</si>
  <si>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</si>
  <si>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</si>
  <si>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</si>
  <si>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</si>
  <si>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</si>
  <si>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</si>
  <si>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</si>
  <si>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</si>
  <si>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</si>
  <si>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</si>
  <si>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</si>
  <si>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</si>
  <si>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</si>
  <si>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</si>
  <si>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</si>
  <si>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</si>
  <si>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</si>
  <si>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</si>
  <si>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</si>
  <si>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</si>
  <si>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</si>
  <si>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</si>
  <si>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</si>
  <si>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</si>
  <si>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</si>
  <si>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</si>
  <si>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</si>
  <si>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</si>
  <si>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</si>
  <si>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</si>
  <si>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</si>
  <si>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</si>
  <si>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</si>
  <si>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</si>
  <si>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</si>
  <si>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</si>
  <si>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</si>
  <si>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</si>
  <si>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</si>
  <si>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</si>
  <si>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</si>
  <si>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</si>
  <si>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</si>
  <si>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</si>
  <si>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</si>
  <si>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</si>
  <si>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</si>
  <si>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</si>
  <si>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</si>
  <si>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</si>
  <si>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</si>
  <si>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</si>
  <si>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</si>
  <si>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</si>
  <si>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</si>
  <si>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</si>
  <si>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</si>
  <si>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</si>
  <si>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</si>
  <si>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</si>
  <si>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</si>
  <si>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</si>
  <si>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</si>
  <si>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</si>
  <si>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</si>
  <si>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</si>
  <si>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</si>
  <si>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</si>
  <si>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</si>
  <si>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</si>
  <si>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</si>
  <si>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</si>
  <si>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</si>
  <si>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</si>
  <si>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</si>
  <si>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</si>
  <si>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</si>
  <si>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</si>
  <si>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</si>
  <si>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</si>
  <si>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</si>
  <si>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</si>
  <si>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</si>
  <si>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</si>
  <si>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</si>
  <si>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</si>
  <si>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</si>
  <si>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</si>
  <si>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</si>
  <si>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</si>
  <si>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</si>
  <si>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</si>
  <si>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</si>
  <si>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</si>
  <si>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</si>
  <si>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</si>
  <si>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</si>
  <si>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</si>
  <si>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</si>
  <si>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</si>
  <si>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</si>
  <si>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</si>
  <si>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</si>
  <si>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</si>
  <si>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</si>
  <si>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</si>
  <si>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</si>
  <si>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</si>
  <si>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</si>
  <si>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</si>
  <si>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</si>
  <si>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</si>
  <si>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</si>
  <si>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</si>
  <si>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</si>
  <si>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</si>
  <si>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</si>
  <si>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</si>
  <si>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</si>
  <si>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</si>
  <si>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</si>
  <si>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</si>
  <si>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</si>
  <si>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</si>
  <si>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</si>
  <si>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</si>
  <si>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</si>
  <si>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</si>
  <si>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</si>
  <si>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</si>
  <si>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</si>
  <si>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</si>
  <si>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</si>
  <si>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</si>
  <si>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</si>
  <si>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</si>
  <si>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</si>
  <si>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</si>
  <si>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</si>
  <si>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</si>
  <si>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</si>
  <si>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</si>
  <si>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</si>
  <si>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</si>
  <si>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</si>
  <si>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</si>
  <si>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</si>
  <si>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</si>
  <si>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</si>
  <si>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</si>
  <si>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</si>
  <si>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</si>
  <si>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</si>
  <si>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</si>
  <si>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</si>
  <si>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</si>
  <si>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</si>
  <si>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</si>
  <si>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</si>
  <si>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</si>
  <si>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</si>
  <si>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</si>
  <si>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</si>
  <si>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</si>
  <si>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</si>
  <si>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</si>
  <si>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</si>
  <si>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</si>
  <si>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</si>
  <si>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</si>
  <si>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</si>
  <si>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</si>
  <si>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</si>
  <si>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</si>
  <si>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</si>
  <si>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</si>
  <si>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</si>
  <si>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</si>
  <si>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</si>
  <si>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</si>
  <si>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</si>
  <si>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</si>
  <si>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</si>
  <si>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</si>
  <si>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</si>
  <si>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</si>
  <si>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</si>
  <si>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</si>
  <si>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</si>
  <si>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</si>
  <si>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</si>
  <si>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</si>
  <si>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</si>
  <si>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</si>
  <si>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</si>
  <si>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</si>
  <si>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</si>
  <si>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</si>
  <si>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</si>
  <si>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</si>
  <si>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</si>
  <si>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</si>
  <si>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</si>
  <si>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</si>
  <si>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</si>
  <si>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</si>
  <si>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</si>
  <si>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</si>
  <si>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</si>
  <si>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</si>
  <si>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</si>
  <si>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</si>
  <si>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</si>
  <si>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</si>
  <si>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</si>
  <si>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</si>
  <si>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</si>
  <si>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</si>
  <si>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</si>
  <si>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</si>
  <si>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</si>
  <si>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</si>
  <si>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</si>
  <si>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</si>
  <si>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</si>
  <si>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</si>
  <si>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</si>
  <si>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</si>
  <si>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</si>
  <si>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</si>
  <si>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</si>
  <si>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</si>
  <si>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</si>
  <si>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</si>
  <si>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</si>
  <si>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</si>
  <si>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</si>
  <si>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</si>
  <si>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</si>
  <si>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</si>
  <si>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</si>
  <si>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</si>
  <si>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</si>
  <si>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</si>
  <si>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</si>
  <si>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</si>
  <si>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</si>
  <si>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</si>
  <si>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</si>
  <si>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</si>
  <si>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</si>
  <si>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</si>
  <si>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</si>
  <si>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</si>
  <si>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</si>
  <si>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</si>
  <si>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</si>
  <si>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</si>
  <si>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</si>
  <si>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</si>
  <si>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</si>
  <si>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</si>
  <si>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</si>
  <si>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</si>
  <si>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</si>
  <si>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</si>
  <si>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</si>
  <si>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</si>
  <si>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</si>
  <si>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</si>
  <si>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</si>
  <si>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</si>
  <si>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</si>
  <si>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</si>
  <si>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</si>
  <si>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</si>
  <si>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</si>
  <si>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</si>
  <si>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</si>
  <si>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</si>
  <si>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</si>
  <si>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</si>
  <si>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</si>
  <si>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</si>
  <si>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</si>
  <si>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</si>
  <si>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</si>
  <si>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</si>
  <si>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</si>
  <si>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</si>
  <si>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</si>
  <si>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</si>
  <si>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</si>
  <si>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</si>
  <si>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</si>
  <si>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</si>
  <si>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</si>
  <si>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</si>
  <si>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</si>
  <si>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</si>
  <si>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</si>
  <si>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</si>
  <si>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</si>
  <si>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</si>
  <si>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</si>
  <si>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</si>
  <si>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</si>
  <si>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</si>
  <si>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</si>
  <si>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</si>
  <si>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</si>
  <si>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</si>
  <si>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</si>
  <si>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</si>
  <si>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</si>
  <si>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</si>
  <si>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</si>
  <si>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</si>
  <si>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</si>
  <si>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</si>
  <si>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</si>
  <si>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</si>
  <si>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</si>
  <si>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</si>
  <si>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</si>
  <si>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</si>
  <si>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</si>
  <si>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</si>
  <si>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</si>
  <si>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</si>
  <si>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</si>
  <si>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</si>
  <si>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</si>
  <si>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</si>
  <si>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</si>
  <si>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</si>
  <si>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</si>
  <si>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</si>
  <si>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</si>
  <si>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</si>
  <si>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</si>
  <si>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</si>
  <si>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</si>
  <si>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</si>
  <si>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</si>
  <si>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</si>
  <si>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</si>
  <si>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</si>
  <si>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</si>
  <si>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</si>
  <si>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</si>
  <si>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</si>
  <si>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</si>
  <si>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</si>
  <si>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</si>
  <si>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</si>
  <si>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</si>
  <si>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</si>
  <si>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</si>
  <si>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</si>
  <si>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</si>
  <si>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</si>
  <si>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</si>
  <si>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</si>
  <si>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</si>
  <si>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</si>
  <si>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</si>
  <si>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</si>
  <si>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</si>
  <si>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</si>
  <si>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</si>
  <si>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</si>
  <si>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</si>
  <si>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</si>
  <si>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</si>
  <si>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</si>
  <si>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</si>
  <si>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</si>
  <si>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</si>
  <si>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</si>
  <si>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</si>
  <si>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</si>
  <si>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</si>
  <si>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</si>
  <si>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</si>
  <si>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</si>
  <si>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</si>
  <si>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</si>
  <si>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</si>
  <si>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</si>
  <si>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</si>
  <si>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</si>
  <si>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</si>
  <si>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</si>
  <si>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</si>
  <si>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</si>
  <si>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</si>
  <si>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</si>
  <si>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</si>
  <si>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</si>
  <si>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</si>
  <si>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</si>
  <si>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</si>
  <si>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</si>
  <si>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</si>
  <si>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</si>
  <si>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</si>
  <si>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</si>
  <si>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</si>
  <si>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</si>
  <si>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</si>
  <si>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</si>
  <si>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</si>
  <si>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</si>
  <si>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</si>
  <si>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</si>
  <si>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</si>
  <si>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</si>
  <si>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</si>
  <si>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</si>
  <si>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</si>
  <si>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</si>
  <si>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</si>
  <si>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</si>
  <si>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</si>
  <si>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</si>
  <si>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</si>
  <si>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</si>
  <si>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</si>
  <si>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</si>
  <si>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</si>
  <si>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</si>
  <si>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</si>
  <si>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</si>
  <si>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</si>
  <si>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</si>
  <si>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</si>
  <si>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</si>
  <si>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</si>
  <si>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</si>
  <si>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</si>
  <si>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</si>
  <si>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</si>
  <si>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</si>
  <si>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</si>
  <si>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</si>
  <si>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</si>
  <si>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</si>
  <si>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</si>
  <si>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</si>
  <si>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</si>
  <si>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</si>
  <si>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</si>
  <si>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</si>
  <si>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</si>
  <si>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</si>
  <si>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</si>
  <si>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</si>
  <si>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</si>
  <si>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</si>
  <si>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</si>
  <si>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</si>
  <si>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</si>
  <si>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</si>
  <si>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</si>
  <si>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</si>
  <si>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</si>
  <si>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</si>
  <si>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</si>
  <si>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</si>
  <si>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</si>
  <si>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</si>
  <si>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</si>
  <si>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</si>
  <si>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</si>
  <si>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</si>
  <si>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</si>
  <si>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</si>
  <si>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</si>
  <si>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</si>
  <si>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</si>
  <si>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</si>
  <si>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</si>
  <si>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</si>
  <si>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</si>
  <si>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</si>
  <si>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</si>
  <si>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</si>
  <si>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</si>
  <si>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</si>
  <si>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</si>
  <si>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</si>
  <si>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</si>
  <si>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</si>
  <si>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</si>
  <si>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</si>
  <si>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</si>
  <si>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</si>
  <si>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</si>
  <si>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</si>
  <si>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</si>
  <si>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</si>
  <si>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</si>
  <si>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</si>
  <si>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</si>
  <si>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</si>
  <si>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</si>
  <si>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</si>
  <si>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</si>
  <si>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</si>
  <si>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</si>
  <si>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</si>
  <si>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</si>
  <si>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</si>
  <si>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</si>
  <si>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</si>
  <si>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</si>
  <si>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</si>
  <si>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</si>
  <si>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</si>
  <si>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</si>
  <si>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</si>
  <si>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</si>
  <si>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</si>
  <si>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</si>
  <si>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</si>
  <si>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</si>
  <si>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</si>
  <si>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</si>
  <si>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</si>
  <si>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</si>
  <si>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</si>
  <si>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</si>
  <si>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</si>
  <si>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</si>
  <si>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</si>
  <si>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</si>
  <si>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</si>
  <si>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</si>
  <si>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</si>
  <si>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</si>
  <si>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</si>
  <si>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</si>
  <si>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</si>
  <si>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</si>
  <si>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</si>
  <si>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</si>
  <si>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</si>
  <si>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</si>
  <si>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</si>
  <si>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</si>
  <si>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</si>
  <si>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</si>
  <si>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</si>
  <si>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</si>
  <si>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</si>
  <si>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</si>
  <si>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</si>
  <si>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</si>
  <si>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</si>
  <si>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</si>
  <si>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</si>
  <si>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</si>
  <si>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</si>
  <si>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</si>
  <si>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</si>
  <si>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</si>
  <si>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</si>
  <si>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</si>
  <si>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</si>
  <si>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</si>
  <si>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</si>
  <si>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</si>
  <si>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</si>
  <si>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</si>
  <si>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</si>
  <si>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</si>
  <si>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</si>
  <si>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</si>
  <si>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</si>
  <si>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</si>
  <si>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</si>
  <si>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</si>
  <si>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</si>
  <si>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</si>
  <si>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</si>
  <si>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</si>
  <si>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</si>
  <si>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</si>
  <si>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</si>
  <si>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</si>
  <si>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</si>
  <si>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</si>
  <si>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</si>
  <si>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</si>
  <si>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</si>
  <si>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</si>
  <si>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</si>
  <si>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</si>
  <si>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</si>
  <si>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</si>
  <si>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</si>
  <si>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</si>
  <si>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</si>
  <si>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</si>
  <si>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</si>
  <si>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</si>
  <si>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</si>
  <si>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</si>
  <si>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</si>
  <si>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</si>
  <si>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</si>
  <si>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</si>
  <si>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</si>
  <si>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</si>
  <si>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</si>
  <si>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</si>
  <si>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</si>
  <si>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</si>
  <si>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</si>
  <si>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</si>
  <si>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</si>
  <si>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</si>
  <si>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</si>
  <si>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</si>
  <si>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</si>
  <si>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</si>
  <si>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</si>
  <si>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</si>
  <si>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</si>
  <si>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</si>
  <si>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</si>
  <si>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</si>
  <si>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</si>
  <si>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</si>
  <si>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</si>
  <si>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</si>
  <si>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</si>
  <si>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</si>
  <si>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</si>
  <si>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</si>
  <si>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</si>
  <si>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</si>
  <si>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</si>
  <si>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</si>
  <si>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</si>
  <si>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</si>
  <si>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</si>
  <si>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</si>
  <si>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</si>
  <si>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</si>
  <si>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</si>
  <si>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</si>
  <si>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</si>
  <si>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</si>
  <si>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</si>
  <si>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</si>
  <si>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</si>
  <si>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</si>
  <si>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</si>
  <si>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</si>
  <si>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</si>
  <si>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</si>
  <si>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</si>
  <si>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</si>
  <si>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</si>
  <si>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</si>
  <si>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</si>
  <si>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</si>
  <si>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</si>
  <si>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</si>
  <si>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</si>
  <si>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</si>
  <si>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</si>
  <si>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</si>
  <si>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</si>
  <si>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</si>
  <si>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</si>
  <si>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</si>
  <si>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</si>
  <si>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</si>
  <si>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</si>
  <si>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</si>
  <si>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</si>
  <si>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</si>
  <si>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</si>
  <si>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</si>
  <si>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</si>
  <si>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</si>
  <si>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</si>
  <si>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</si>
  <si>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</si>
  <si>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</si>
  <si>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</si>
  <si>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</si>
  <si>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</si>
  <si>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</si>
  <si>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</si>
  <si>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</si>
  <si>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</si>
  <si>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</si>
  <si>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</si>
  <si>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</si>
  <si>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</si>
  <si>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</si>
  <si>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</si>
  <si>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</si>
  <si>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</si>
  <si>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</si>
  <si>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</si>
  <si>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</si>
  <si>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</si>
  <si>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</si>
  <si>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</si>
  <si>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</si>
  <si>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</si>
  <si>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</si>
  <si>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</si>
  <si>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</si>
  <si>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</si>
  <si>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</si>
  <si>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</si>
  <si>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</si>
  <si>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</si>
  <si>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</si>
  <si>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</si>
  <si>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</si>
  <si>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</si>
  <si>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</si>
  <si>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</si>
  <si>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</si>
  <si>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</si>
  <si>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</si>
  <si>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</si>
  <si>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</si>
  <si>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</si>
  <si>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</si>
  <si>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</si>
  <si>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</si>
  <si>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</si>
  <si>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</si>
  <si>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</si>
  <si>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</si>
  <si>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</si>
  <si>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</si>
  <si>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</si>
  <si>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</si>
  <si>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</si>
  <si>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</si>
  <si>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</si>
  <si>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</si>
  <si>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</si>
  <si>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</si>
  <si>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</si>
  <si>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</si>
  <si>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</si>
  <si>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</si>
  <si>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</si>
  <si>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</si>
  <si>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</si>
  <si>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</si>
  <si>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</si>
  <si>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</si>
  <si>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</si>
  <si>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</si>
  <si>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</si>
  <si>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</si>
  <si>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</si>
  <si>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</si>
  <si>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</si>
  <si>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</si>
  <si>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</si>
  <si>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</si>
  <si>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</si>
  <si>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</si>
  <si>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</si>
  <si>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</si>
  <si>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</si>
  <si>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</si>
  <si>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</si>
  <si>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</si>
  <si>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</si>
  <si>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</si>
  <si>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</si>
  <si>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</si>
  <si>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</si>
  <si>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</si>
  <si>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</si>
  <si>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</si>
  <si>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</si>
  <si>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</si>
  <si>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</si>
  <si>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</si>
  <si>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</si>
  <si>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</si>
  <si>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</si>
  <si>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</si>
  <si>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</si>
  <si>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</si>
  <si>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</si>
  <si>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</si>
  <si>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</si>
  <si>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</si>
  <si>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</si>
  <si>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</si>
  <si>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</si>
  <si>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</si>
  <si>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</si>
  <si>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</si>
  <si>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</si>
  <si>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</si>
  <si>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</si>
  <si>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</si>
  <si>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</si>
  <si>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</si>
  <si>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</si>
  <si>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</si>
  <si>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</si>
  <si>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</si>
  <si>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</si>
  <si>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</si>
  <si>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</si>
  <si>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</si>
  <si>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</si>
  <si>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</si>
  <si>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</si>
  <si>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</si>
  <si>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</si>
  <si>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</si>
  <si>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</si>
  <si>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</si>
  <si>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</si>
  <si>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</si>
  <si>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</si>
  <si>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</si>
  <si>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</si>
  <si>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</si>
  <si>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</si>
  <si>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</si>
  <si>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</si>
  <si>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</si>
  <si>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</si>
  <si>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</si>
  <si>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</si>
  <si>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</si>
  <si>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</si>
  <si>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</si>
  <si>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</si>
  <si>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</si>
  <si>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</si>
  <si>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</si>
  <si>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</si>
  <si>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</si>
  <si>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</si>
  <si>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</si>
  <si>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</si>
  <si>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</si>
  <si>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</si>
  <si>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</si>
  <si>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</si>
  <si>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</si>
  <si>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</si>
  <si>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</si>
  <si>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</si>
  <si>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</si>
  <si>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</si>
  <si>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</si>
  <si>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</si>
  <si>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</si>
  <si>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</si>
  <si>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</si>
  <si>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</si>
  <si>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</si>
  <si>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</si>
  <si>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</si>
  <si>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</si>
  <si>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</si>
  <si>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</si>
  <si>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</si>
  <si>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</si>
  <si>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</si>
  <si>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</si>
  <si>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</si>
  <si>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</si>
  <si>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</si>
  <si>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</si>
  <si>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</si>
  <si>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</si>
  <si>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</si>
  <si>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</si>
  <si>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</si>
  <si>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</si>
  <si>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</si>
  <si>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</si>
  <si>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</si>
  <si>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</si>
  <si>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</si>
  <si>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</si>
  <si>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</si>
  <si>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</si>
  <si>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</si>
  <si>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</si>
  <si>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</si>
  <si>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</si>
  <si>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</si>
  <si>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</si>
  <si>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</si>
  <si>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</si>
  <si>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</si>
  <si>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</si>
  <si>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</si>
  <si>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</si>
  <si>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</si>
  <si>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</si>
  <si>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</si>
  <si>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</si>
  <si>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</si>
  <si>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</si>
  <si>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</si>
  <si>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</si>
  <si>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</si>
  <si>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</si>
  <si>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</si>
  <si>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</si>
  <si>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</si>
  <si>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</si>
  <si>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</si>
  <si>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</si>
  <si>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</si>
  <si>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</si>
  <si>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</si>
  <si>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</si>
  <si>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</si>
  <si>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</si>
  <si>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</si>
  <si>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</si>
  <si>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</si>
  <si>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</si>
  <si>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</si>
  <si>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</si>
  <si>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</si>
  <si>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</si>
  <si>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</si>
  <si>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</si>
  <si>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</si>
  <si>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</si>
  <si>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</si>
  <si>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</si>
  <si>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</si>
  <si>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</si>
  <si>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</si>
  <si>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</si>
  <si>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</si>
  <si>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</si>
  <si>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</si>
  <si>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</si>
  <si>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</si>
  <si>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</si>
  <si>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</si>
  <si>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</si>
  <si>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</si>
  <si>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</si>
  <si>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</si>
  <si>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</si>
  <si>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</si>
  <si>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</si>
  <si>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</si>
  <si>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</si>
  <si>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</si>
  <si>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</si>
  <si>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</si>
  <si>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</si>
  <si>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</si>
  <si>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</si>
  <si>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</si>
  <si>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</si>
  <si>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</si>
  <si>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</si>
  <si>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</si>
  <si>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</si>
  <si>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</si>
  <si>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</si>
  <si>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</si>
  <si>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</si>
  <si>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</si>
  <si>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</si>
  <si>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</si>
  <si>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</si>
  <si>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</si>
  <si>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</si>
  <si>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</si>
  <si>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</si>
  <si>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</si>
  <si>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</si>
  <si>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</si>
  <si>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</si>
  <si>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</si>
  <si>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</si>
  <si>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</si>
  <si>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</si>
  <si>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</si>
  <si>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</si>
  <si>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</si>
  <si>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</si>
  <si>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</si>
  <si>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</si>
  <si>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</si>
  <si>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</si>
  <si>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</si>
  <si>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</si>
  <si>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</si>
  <si>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</si>
  <si>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</si>
  <si>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</si>
  <si>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</si>
  <si>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</si>
  <si>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</si>
  <si>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</si>
  <si>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</si>
  <si>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</si>
  <si>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</si>
  <si>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</si>
  <si>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</si>
  <si>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</si>
  <si>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</si>
  <si>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</si>
  <si>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</si>
  <si>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</si>
  <si>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</si>
  <si>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</si>
  <si>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</si>
  <si>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</si>
  <si>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</si>
  <si>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</si>
  <si>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</si>
  <si>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</si>
  <si>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</si>
  <si>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</si>
  <si>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</si>
  <si>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</si>
  <si>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</si>
  <si>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</si>
  <si>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</si>
  <si>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</si>
  <si>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</si>
  <si>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</si>
  <si>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</si>
  <si>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</si>
  <si>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</si>
  <si>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</si>
  <si>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</si>
  <si>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</si>
  <si>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</si>
  <si>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</si>
  <si>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</si>
  <si>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</si>
  <si>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</si>
  <si>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</si>
  <si>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</si>
  <si>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</si>
  <si>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</si>
  <si>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</si>
  <si>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</si>
  <si>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</si>
  <si>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</si>
  <si>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</si>
  <si>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</si>
  <si>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</si>
  <si>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</si>
  <si>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</si>
  <si>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</si>
  <si>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</si>
  <si>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</si>
  <si>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</si>
  <si>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</si>
  <si>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</si>
  <si>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</si>
  <si>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</si>
  <si>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</si>
  <si>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</si>
  <si>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</si>
  <si>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</si>
  <si>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</si>
  <si>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</si>
  <si>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</si>
  <si>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</si>
  <si>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</si>
  <si>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</si>
  <si>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</si>
  <si>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</si>
  <si>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</si>
  <si>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</si>
  <si>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</si>
  <si>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</si>
  <si>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</si>
  <si>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</si>
  <si>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</si>
  <si>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</si>
  <si>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</si>
  <si>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</si>
  <si>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</si>
  <si>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</si>
  <si>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</si>
  <si>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</si>
  <si>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</si>
  <si>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</si>
  <si>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</si>
  <si>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</si>
  <si>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</si>
  <si>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</si>
  <si>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</si>
  <si>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</si>
  <si>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</si>
  <si>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</si>
  <si>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</si>
  <si>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</si>
  <si>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</si>
  <si>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</si>
  <si>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</si>
  <si>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</si>
  <si>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</si>
  <si>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</si>
  <si>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</si>
  <si>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</si>
  <si>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</si>
  <si>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</si>
  <si>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</si>
  <si>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</si>
  <si>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</si>
  <si>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</si>
  <si>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</si>
  <si>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</si>
  <si>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</si>
  <si>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</si>
  <si>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</si>
  <si>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</si>
  <si>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</si>
  <si>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</si>
  <si>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</si>
  <si>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</si>
  <si>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</si>
  <si>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</si>
  <si>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</si>
  <si>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</si>
  <si>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</si>
  <si>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</si>
  <si>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</si>
  <si>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</si>
  <si>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</si>
  <si>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</si>
  <si>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</si>
  <si>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</si>
  <si>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</si>
  <si>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</si>
  <si>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</si>
  <si>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</si>
  <si>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</si>
  <si>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</si>
  <si>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</si>
  <si>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</si>
  <si>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</si>
  <si>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</si>
  <si>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</si>
  <si>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</si>
  <si>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</si>
  <si>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</si>
  <si>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</si>
  <si>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</si>
  <si>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</si>
  <si>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</si>
  <si>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</si>
  <si>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</si>
  <si>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</si>
  <si>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</si>
  <si>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</si>
  <si>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</si>
  <si>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</si>
  <si>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</si>
  <si>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</si>
  <si>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</si>
  <si>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</si>
  <si>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</si>
  <si>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</si>
  <si>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</si>
  <si>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</si>
  <si>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</si>
  <si>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</si>
  <si>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</si>
  <si>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</si>
  <si>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</si>
  <si>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</si>
  <si>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</si>
  <si>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</si>
  <si>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</si>
  <si>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</si>
  <si>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</si>
  <si>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</si>
  <si>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</si>
  <si>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</si>
  <si>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</si>
  <si>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</si>
  <si>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</si>
  <si>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</si>
  <si>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</si>
  <si>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</si>
  <si>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</si>
  <si>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</si>
  <si>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</si>
  <si>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</si>
  <si>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</si>
  <si>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</si>
  <si>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</si>
  <si>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</si>
  <si>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</si>
  <si>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</si>
  <si>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</si>
  <si>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</si>
  <si>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</si>
  <si>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</si>
  <si>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</si>
  <si>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</si>
  <si>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</si>
  <si>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</si>
  <si>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</si>
  <si>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</si>
  <si>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</si>
  <si>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</si>
  <si>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</si>
  <si>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</si>
  <si>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</si>
  <si>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</si>
  <si>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</si>
  <si>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</si>
  <si>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</si>
  <si>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</si>
  <si>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</si>
  <si>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</si>
  <si>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</si>
  <si>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</si>
  <si>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</si>
  <si>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</si>
  <si>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</si>
  <si>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</si>
  <si>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</si>
  <si>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</si>
  <si>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</si>
  <si>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</si>
  <si>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</si>
  <si>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</si>
  <si>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</si>
  <si>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</si>
  <si>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</si>
  <si>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</si>
  <si>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</si>
  <si>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</si>
  <si>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</si>
  <si>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</si>
  <si>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</si>
  <si>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</si>
  <si>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</si>
  <si>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</si>
  <si>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</si>
  <si>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</si>
  <si>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</si>
  <si>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</si>
  <si>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</si>
  <si>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</si>
  <si>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</si>
  <si>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</si>
  <si>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</si>
  <si>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</si>
  <si>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</si>
  <si>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</si>
  <si>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</si>
  <si>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</si>
  <si>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</si>
  <si>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</si>
  <si>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</si>
  <si>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</si>
  <si>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</si>
  <si>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</si>
  <si>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</si>
  <si>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</si>
  <si>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</si>
  <si>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</si>
  <si>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</si>
  <si>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</si>
  <si>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</si>
  <si>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</si>
  <si>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</si>
  <si>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</si>
  <si>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</si>
  <si>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</si>
  <si>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</si>
  <si>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</si>
  <si>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</si>
  <si>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</si>
  <si>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</si>
  <si>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</si>
  <si>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</si>
  <si>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</si>
  <si>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</si>
  <si>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</si>
  <si>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</si>
  <si>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</si>
  <si>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</si>
  <si>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</si>
  <si>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</si>
  <si>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</si>
  <si>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</si>
  <si>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</si>
  <si>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</si>
  <si>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</si>
  <si>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</si>
  <si>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</si>
  <si>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</si>
  <si>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</si>
  <si>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</si>
  <si>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</si>
  <si>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</si>
  <si>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</si>
  <si>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</si>
  <si>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</si>
  <si>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</si>
  <si>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</si>
  <si>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</si>
  <si>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</si>
  <si>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</si>
  <si>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</si>
  <si>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</si>
  <si>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</si>
  <si>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</si>
  <si>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</si>
  <si>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</si>
  <si>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</si>
  <si>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</si>
  <si>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</si>
  <si>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</si>
  <si>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</si>
  <si>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</si>
  <si>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</si>
  <si>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</si>
  <si>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</si>
  <si>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</si>
  <si>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</si>
  <si>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</si>
  <si>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</si>
  <si>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</si>
  <si>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</si>
  <si>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</si>
  <si>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</si>
  <si>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</si>
  <si>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</si>
  <si>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</si>
  <si>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</si>
  <si>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</si>
  <si>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</si>
  <si>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</si>
  <si>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</si>
  <si>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</si>
  <si>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</si>
  <si>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</si>
  <si>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</si>
  <si>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</si>
  <si>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</si>
  <si>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</si>
  <si>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</si>
  <si>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</si>
  <si>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</si>
  <si>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</si>
  <si>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</si>
  <si>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</si>
  <si>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</si>
  <si>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</si>
  <si>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</si>
  <si>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</si>
  <si>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</si>
  <si>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</si>
  <si>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</si>
  <si>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</si>
  <si>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</si>
  <si>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</si>
  <si>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</si>
  <si>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</si>
  <si>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</si>
  <si>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</si>
  <si>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</si>
  <si>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</si>
  <si>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</si>
  <si>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</si>
  <si>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</si>
  <si>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</si>
  <si>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</si>
  <si>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</si>
  <si>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</si>
  <si>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</si>
  <si>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</si>
  <si>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</si>
  <si>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</si>
  <si>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</si>
  <si>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</si>
  <si>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</si>
  <si>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</si>
  <si>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</si>
  <si>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</si>
  <si>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</si>
  <si>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</si>
  <si>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</si>
  <si>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</si>
  <si>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</si>
  <si>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</si>
  <si>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</si>
  <si>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</si>
  <si>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</si>
  <si>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</si>
  <si>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</si>
  <si>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</si>
  <si>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</si>
  <si>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</si>
  <si>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</si>
  <si>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</si>
  <si>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</si>
  <si>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</si>
  <si>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</si>
  <si>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</si>
  <si>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</si>
  <si>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</si>
  <si>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</si>
  <si>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</si>
  <si>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</si>
  <si>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</si>
  <si>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</si>
  <si>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</si>
  <si>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</si>
  <si>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</si>
  <si>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</si>
  <si>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</si>
  <si>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</si>
  <si>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</si>
  <si>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</si>
  <si>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</si>
  <si>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</si>
  <si>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</si>
  <si>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</si>
  <si>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</si>
  <si>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</si>
  <si>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</si>
  <si>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</si>
  <si>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</si>
  <si>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</si>
  <si>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</si>
  <si>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</si>
  <si>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</si>
  <si>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</si>
  <si>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</si>
  <si>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</si>
  <si>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</si>
  <si>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</si>
  <si>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</si>
  <si>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</si>
  <si>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</si>
  <si>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</si>
  <si>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</si>
  <si>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</si>
  <si>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</si>
  <si>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</si>
  <si>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</si>
  <si>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</si>
  <si>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</si>
  <si>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</si>
  <si>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</si>
  <si>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</si>
  <si>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</si>
  <si>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</si>
  <si>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</si>
  <si>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</si>
  <si>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</si>
  <si>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</si>
  <si>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</si>
  <si>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</si>
  <si>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</si>
  <si>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</si>
  <si>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</si>
  <si>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</si>
  <si>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</si>
  <si>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</si>
  <si>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</si>
  <si>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</si>
  <si>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</si>
  <si>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</si>
  <si>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</si>
  <si>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</si>
  <si>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</si>
  <si>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</si>
  <si>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</si>
  <si>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</si>
  <si>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</si>
  <si>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</si>
  <si>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</si>
  <si>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</si>
  <si>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</si>
  <si>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</si>
  <si>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</si>
  <si>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</si>
  <si>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</si>
  <si>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</si>
  <si>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</si>
  <si>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</si>
  <si>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</si>
  <si>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</si>
  <si>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</si>
  <si>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</si>
  <si>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</si>
  <si>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</si>
  <si>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</si>
  <si>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</si>
  <si>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</si>
  <si>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</si>
  <si>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</si>
  <si>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</si>
  <si>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</si>
  <si>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</si>
  <si>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</si>
  <si>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</si>
  <si>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</si>
  <si>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</si>
  <si>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</si>
  <si>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</si>
  <si>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</si>
  <si>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</si>
  <si>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</si>
  <si>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</si>
  <si>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</si>
  <si>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</si>
  <si>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</si>
  <si>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</si>
  <si>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</si>
  <si>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</si>
  <si>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</si>
  <si>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</si>
  <si>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</si>
  <si>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</si>
  <si>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</si>
  <si>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</si>
  <si>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</si>
  <si>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</si>
  <si>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</si>
  <si>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</si>
  <si>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</si>
  <si>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</si>
  <si>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</si>
  <si>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</si>
  <si>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</si>
  <si>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</si>
  <si>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</si>
  <si>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</si>
  <si>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</si>
  <si>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</si>
  <si>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</si>
  <si>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</si>
  <si>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</si>
  <si>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</si>
  <si>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</si>
  <si>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</si>
  <si>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</si>
  <si>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</si>
  <si>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</si>
  <si>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</si>
  <si>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</si>
  <si>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</si>
  <si>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</si>
  <si>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</si>
  <si>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</si>
  <si>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</si>
  <si>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</si>
  <si>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</si>
  <si>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</si>
  <si>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</si>
  <si>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</si>
  <si>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</si>
  <si>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</si>
  <si>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</si>
  <si>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</si>
  <si>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</si>
  <si>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</si>
  <si>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</si>
  <si>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</si>
  <si>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</si>
  <si>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</si>
  <si>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</si>
  <si>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</si>
  <si>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</si>
  <si>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</si>
  <si>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</si>
  <si>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</si>
  <si>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</si>
  <si>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</si>
  <si>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</si>
  <si>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</si>
  <si>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</si>
  <si>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</si>
  <si>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</si>
  <si>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</si>
  <si>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</si>
  <si>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</si>
  <si>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</si>
  <si>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</si>
  <si>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</si>
  <si>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</si>
  <si>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</si>
  <si>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</si>
  <si>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</si>
  <si>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</si>
  <si>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</si>
  <si>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</si>
  <si>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</si>
  <si>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</si>
  <si>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</si>
  <si>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</si>
  <si>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</si>
  <si>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</si>
  <si>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</si>
  <si>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</si>
  <si>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</si>
  <si>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</si>
  <si>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</si>
  <si>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</si>
  <si>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</si>
  <si>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</si>
  <si>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</si>
  <si>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</si>
  <si>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</si>
  <si>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</si>
  <si>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</si>
  <si>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</si>
  <si>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</si>
  <si>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</si>
  <si>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</si>
  <si>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</si>
  <si>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</si>
  <si>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</si>
  <si>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</si>
  <si>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</si>
  <si>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</si>
  <si>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</si>
  <si>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</si>
  <si>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</si>
  <si>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</si>
  <si>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</si>
  <si>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</si>
  <si>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</si>
  <si>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</si>
  <si>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</si>
  <si>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</si>
  <si>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</si>
  <si>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</si>
  <si>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</si>
  <si>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</si>
  <si>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</si>
  <si>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</si>
  <si>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</si>
  <si>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</si>
  <si>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</si>
  <si>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</si>
  <si>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</si>
  <si>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</si>
  <si>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</si>
  <si>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</si>
  <si>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</si>
  <si>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</si>
  <si>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</si>
  <si>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</si>
  <si>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</si>
  <si>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</si>
  <si>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</si>
  <si>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</si>
  <si>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</si>
  <si>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</si>
  <si>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</si>
  <si>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</si>
  <si>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</si>
  <si>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</si>
  <si>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</si>
  <si>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</si>
  <si>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</si>
  <si>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</si>
  <si>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</si>
  <si>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</si>
  <si>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</si>
  <si>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</si>
  <si>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</si>
  <si>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</si>
  <si>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</si>
  <si>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</si>
  <si>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</si>
  <si>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</si>
  <si>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</si>
  <si>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</si>
  <si>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</si>
  <si>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</si>
  <si>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</si>
  <si>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</si>
  <si>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</si>
  <si>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</si>
  <si>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</si>
  <si>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</si>
  <si>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</si>
  <si>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</si>
  <si>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</si>
  <si>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</si>
  <si>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</si>
  <si>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</si>
  <si>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</si>
  <si>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</si>
  <si>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</si>
  <si>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</si>
  <si>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</si>
  <si>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</si>
  <si>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</si>
  <si>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</si>
  <si>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</si>
  <si>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</si>
  <si>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</si>
  <si>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</si>
  <si>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</si>
  <si>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</si>
  <si>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</si>
  <si>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</si>
  <si>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</si>
  <si>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</si>
  <si>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</si>
  <si>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</si>
  <si>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</si>
  <si>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</si>
  <si>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</si>
  <si>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</si>
  <si>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</si>
  <si>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</si>
  <si>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</si>
  <si>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</si>
  <si>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</si>
  <si>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</si>
  <si>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</si>
  <si>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</si>
  <si>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</si>
  <si>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</si>
  <si>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</si>
  <si>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</si>
  <si>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</si>
  <si>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</si>
  <si>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</si>
  <si>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</si>
  <si>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</si>
  <si>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</si>
  <si>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</si>
  <si>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</si>
  <si>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</si>
  <si>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</si>
  <si>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</si>
  <si>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</si>
  <si>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</si>
  <si>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</si>
  <si>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</si>
  <si>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</si>
  <si>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</si>
  <si>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</si>
  <si>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</si>
  <si>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</si>
  <si>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</si>
  <si>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</si>
  <si>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</si>
  <si>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</si>
  <si>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</si>
  <si>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</si>
  <si>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</si>
  <si>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</si>
  <si>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</si>
  <si>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</si>
  <si>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</si>
  <si>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</si>
  <si>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</si>
  <si>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</si>
  <si>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</si>
  <si>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</si>
  <si>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</si>
  <si>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</si>
  <si>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</si>
  <si>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</si>
  <si>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</si>
  <si>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</si>
  <si>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</si>
  <si>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</si>
  <si>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</si>
  <si>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</si>
  <si>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</si>
  <si>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</si>
  <si>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</si>
  <si>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</si>
  <si>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</si>
  <si>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</si>
  <si>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</si>
  <si>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</si>
  <si>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</si>
  <si>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</si>
  <si>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</si>
  <si>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</si>
  <si>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</si>
  <si>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</si>
  <si>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</si>
  <si>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</si>
  <si>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</si>
  <si>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</si>
  <si>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</si>
  <si>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</si>
  <si>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</si>
  <si>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</si>
  <si>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</si>
  <si>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</si>
  <si>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</si>
  <si>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</si>
  <si>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</si>
  <si>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</si>
  <si>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</si>
  <si>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</si>
  <si>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</si>
  <si>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</si>
  <si>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</si>
  <si>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</si>
  <si>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</si>
  <si>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</si>
  <si>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</si>
  <si>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</si>
  <si>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</si>
  <si>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</si>
  <si>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</si>
  <si>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</si>
  <si>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</si>
  <si>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</si>
  <si>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</si>
  <si>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</si>
  <si>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</si>
  <si>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</si>
  <si>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</si>
  <si>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</si>
  <si>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</si>
  <si>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</si>
  <si>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</si>
  <si>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</si>
  <si>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</si>
  <si>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</si>
  <si>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</si>
  <si>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</si>
  <si>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</si>
  <si>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</si>
  <si>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</si>
  <si>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</si>
  <si>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</si>
  <si>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</si>
  <si>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</si>
  <si>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</si>
  <si>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</si>
  <si>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</si>
  <si>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</si>
  <si>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</si>
  <si>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</si>
  <si>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</si>
  <si>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</si>
  <si>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</si>
  <si>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</si>
  <si>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</si>
  <si>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</si>
  <si>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</si>
  <si>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</si>
  <si>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</si>
  <si>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</si>
  <si>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</si>
  <si>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</si>
  <si>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</si>
  <si>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</si>
  <si>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</si>
  <si>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</si>
  <si>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</si>
  <si>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</si>
  <si>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</si>
  <si>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</si>
  <si>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</si>
  <si>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</si>
  <si>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</si>
  <si>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</si>
  <si>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</si>
  <si>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</si>
  <si>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</si>
  <si>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</si>
  <si>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</si>
  <si>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</si>
  <si>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</si>
  <si>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</si>
  <si>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</si>
  <si>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</si>
  <si>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</si>
  <si>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</si>
  <si>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</si>
  <si>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</si>
  <si>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</si>
  <si>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</si>
  <si>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</si>
  <si>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</si>
  <si>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</si>
  <si>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</si>
  <si>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</si>
  <si>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</si>
  <si>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</si>
  <si>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</si>
  <si>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</si>
  <si>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</si>
  <si>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</si>
  <si>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</si>
  <si>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</si>
  <si>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</si>
  <si>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</si>
  <si>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</si>
  <si>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</si>
  <si>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</si>
  <si>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</si>
  <si>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</si>
  <si>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</si>
  <si>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</si>
  <si>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</si>
  <si>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</si>
  <si>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</si>
  <si>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</si>
  <si>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</si>
  <si>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</si>
  <si>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</si>
  <si>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</si>
  <si>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</si>
  <si>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</si>
  <si>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</si>
  <si>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</si>
  <si>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</si>
  <si>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</si>
  <si>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</si>
  <si>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</si>
  <si>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</si>
  <si>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</si>
  <si>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</si>
  <si>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</si>
  <si>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</si>
  <si>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</si>
  <si>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</si>
  <si>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</si>
  <si>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</si>
  <si>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</si>
  <si>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</si>
  <si>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</si>
  <si>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</si>
  <si>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</si>
  <si>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</si>
  <si>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</si>
  <si>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</si>
  <si>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</si>
  <si>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</si>
  <si>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</si>
  <si>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</si>
  <si>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</si>
  <si>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</si>
  <si>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</si>
  <si>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</si>
  <si>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</si>
  <si>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</si>
  <si>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</si>
  <si>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</si>
  <si>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</si>
  <si>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</si>
  <si>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</si>
  <si>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</si>
  <si>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</si>
  <si>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</si>
  <si>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</si>
  <si>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</si>
  <si>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</si>
  <si>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</si>
  <si>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</si>
  <si>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</si>
  <si>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</si>
  <si>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</si>
  <si>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</si>
  <si>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</si>
  <si>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</si>
  <si>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</si>
  <si>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</si>
  <si>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</si>
  <si>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</si>
  <si>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</si>
  <si>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</si>
  <si>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</si>
  <si>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</si>
  <si>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</si>
  <si>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</si>
  <si>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</si>
  <si>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</si>
  <si>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</si>
  <si>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</si>
  <si>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</si>
  <si>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</si>
  <si>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</si>
  <si>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</si>
  <si>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</si>
  <si>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</si>
  <si>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</si>
  <si>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</si>
  <si>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</si>
  <si>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</si>
  <si>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</si>
  <si>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</si>
  <si>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</si>
  <si>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</si>
  <si>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</si>
  <si>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</si>
  <si>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</si>
  <si>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</si>
  <si>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</si>
  <si>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</si>
  <si>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</si>
  <si>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</si>
  <si>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</si>
  <si>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</si>
  <si>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</si>
  <si>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</si>
  <si>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</si>
  <si>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</si>
  <si>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</si>
  <si>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</si>
  <si>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</si>
  <si>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</si>
  <si>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</si>
  <si>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</si>
  <si>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</si>
  <si>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</si>
  <si>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</si>
  <si>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</si>
  <si>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</si>
  <si>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</si>
  <si>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</si>
  <si>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</si>
  <si>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</si>
  <si>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</si>
  <si>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</si>
  <si>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</si>
  <si>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</si>
  <si>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</si>
  <si>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</si>
  <si>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</si>
  <si>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</si>
  <si>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</si>
  <si>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</si>
  <si>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</si>
  <si>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</si>
  <si>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</si>
  <si>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</si>
  <si>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</si>
  <si>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</si>
  <si>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</si>
  <si>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</si>
  <si>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</si>
  <si>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</si>
  <si>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</si>
  <si>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</si>
  <si>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</si>
  <si>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</si>
  <si>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</si>
  <si>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</si>
  <si>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</si>
  <si>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</si>
  <si>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</si>
  <si>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</si>
  <si>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</si>
  <si>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</si>
  <si>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</si>
  <si>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</si>
  <si>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</si>
  <si>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</si>
  <si>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</si>
  <si>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</si>
  <si>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</si>
  <si>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</si>
  <si>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</si>
  <si>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</si>
  <si>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</si>
  <si>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</si>
  <si>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</si>
  <si>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</si>
  <si>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</si>
  <si>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</si>
  <si>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</si>
  <si>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</si>
  <si>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</si>
  <si>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</si>
  <si>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</si>
  <si>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</si>
  <si>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</si>
  <si>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</si>
  <si>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</si>
  <si>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</si>
  <si>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</si>
  <si>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</si>
  <si>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</si>
  <si>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</si>
  <si>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</si>
  <si>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</si>
  <si>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</si>
  <si>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</si>
  <si>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</si>
  <si>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</si>
  <si>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</si>
  <si>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</si>
  <si>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</si>
  <si>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</si>
  <si>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</si>
  <si>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</si>
  <si>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</si>
  <si>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</si>
  <si>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</si>
  <si>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</si>
  <si>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</si>
  <si>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</si>
  <si>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</si>
  <si>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</si>
  <si>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</si>
  <si>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</si>
  <si>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</si>
  <si>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</si>
  <si>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</si>
  <si>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</si>
  <si>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</si>
  <si>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</si>
  <si>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</si>
  <si>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</si>
  <si>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</si>
  <si>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</si>
  <si>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</si>
  <si>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</si>
  <si>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</si>
  <si>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</si>
  <si>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</si>
  <si>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</si>
  <si>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</si>
  <si>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</si>
  <si>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</si>
  <si>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</si>
  <si>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</si>
  <si>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</si>
  <si>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</si>
  <si>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</si>
  <si>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</si>
  <si>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</si>
  <si>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</si>
  <si>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</si>
  <si>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</si>
  <si>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</si>
  <si>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</si>
  <si>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</si>
  <si>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</si>
  <si>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</si>
  <si>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</si>
  <si>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</si>
  <si>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</si>
  <si>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</si>
  <si>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</si>
  <si>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</si>
  <si>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</si>
  <si>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</si>
  <si>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</si>
  <si>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</si>
  <si>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</si>
  <si>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</si>
  <si>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</si>
  <si>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</si>
  <si>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</si>
  <si>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</si>
  <si>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</si>
  <si>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</si>
  <si>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</si>
  <si>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</si>
  <si>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</si>
  <si>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</si>
  <si>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</si>
  <si>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</si>
  <si>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</si>
  <si>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</si>
  <si>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</si>
  <si>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</si>
  <si>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</si>
  <si>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</si>
  <si>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</si>
  <si>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</si>
  <si>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</si>
  <si>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</si>
  <si>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</si>
  <si>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</si>
  <si>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</si>
  <si>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</si>
  <si>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</si>
  <si>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</si>
  <si>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</si>
  <si>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</si>
  <si>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</si>
  <si>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</si>
  <si>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</si>
  <si>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</si>
  <si>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</si>
  <si>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</si>
  <si>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</si>
  <si>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</si>
  <si>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</si>
  <si>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</si>
  <si>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</si>
  <si>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</si>
  <si>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</si>
  <si>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</si>
  <si>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</si>
  <si>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</si>
  <si>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</si>
  <si>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</si>
  <si>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</si>
  <si>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</si>
  <si>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</si>
  <si>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</si>
  <si>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</si>
  <si>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</si>
  <si>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</si>
  <si>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</si>
  <si>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</si>
  <si>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</si>
  <si>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</si>
  <si>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</si>
  <si>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</si>
  <si>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</si>
  <si>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</si>
  <si>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</si>
  <si>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</si>
  <si>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</si>
  <si>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</si>
  <si>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</si>
  <si>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</si>
  <si>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</si>
  <si>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</si>
  <si>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</si>
  <si>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</si>
  <si>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</si>
  <si>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</si>
  <si>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</si>
  <si>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</si>
  <si>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</si>
  <si>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</si>
  <si>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</si>
  <si>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</si>
  <si>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</si>
  <si>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</si>
  <si>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</si>
  <si>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</si>
  <si>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</si>
  <si>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</si>
  <si>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</si>
  <si>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</si>
  <si>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</si>
  <si>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</si>
  <si>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</si>
  <si>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</si>
  <si>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</si>
  <si>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</si>
  <si>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</si>
  <si>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</si>
  <si>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</si>
  <si>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</si>
  <si>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</si>
  <si>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</si>
  <si>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</si>
  <si>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</si>
  <si>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</si>
  <si>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</si>
  <si>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</si>
  <si>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</si>
  <si>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</si>
  <si>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</si>
  <si>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</si>
  <si>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</si>
  <si>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</si>
  <si>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</si>
  <si>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</si>
  <si>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</si>
  <si>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</si>
  <si>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</si>
  <si>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</si>
  <si>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</si>
  <si>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</si>
  <si>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</si>
  <si>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</si>
  <si>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</si>
  <si>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</si>
  <si>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</si>
  <si>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</si>
  <si>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</si>
  <si>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</si>
  <si>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</si>
  <si>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</si>
  <si>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</si>
  <si>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</si>
  <si>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</si>
  <si>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</si>
  <si>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</si>
  <si>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</si>
  <si>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</si>
  <si>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</si>
  <si>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</si>
  <si>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</si>
  <si>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</si>
  <si>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</si>
  <si>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</si>
  <si>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</si>
  <si>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</si>
  <si>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</si>
  <si>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</si>
  <si>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</si>
  <si>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</si>
  <si>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</si>
  <si>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</si>
  <si>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</si>
  <si>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</si>
  <si>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</si>
  <si>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</si>
  <si>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</si>
  <si>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</si>
  <si>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</si>
  <si>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</si>
  <si>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</si>
  <si>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</si>
  <si>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</si>
  <si>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</si>
  <si>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</si>
  <si>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</si>
  <si>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</si>
  <si>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</si>
  <si>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</si>
  <si>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</si>
  <si>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</si>
  <si>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</si>
  <si>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</si>
  <si>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</si>
  <si>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</si>
  <si>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</si>
  <si>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</si>
  <si>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</si>
  <si>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</si>
  <si>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</si>
  <si>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</si>
  <si>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</si>
  <si>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</si>
  <si>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</si>
  <si>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</si>
  <si>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</si>
  <si>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</si>
  <si>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</si>
  <si>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</si>
  <si>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</si>
  <si>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</si>
  <si>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</si>
  <si>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</si>
  <si>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</si>
  <si>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</si>
  <si>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</si>
  <si>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</si>
  <si>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</si>
  <si>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</si>
  <si>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</si>
  <si>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</si>
  <si>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</si>
  <si>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</si>
  <si>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</si>
  <si>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</si>
  <si>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</si>
  <si>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</si>
  <si>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</si>
  <si>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</si>
  <si>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</si>
  <si>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</si>
  <si>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</si>
  <si>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</si>
  <si>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</si>
  <si>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</si>
  <si>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</si>
  <si>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</si>
  <si>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</si>
  <si>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</si>
  <si>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</si>
  <si>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</si>
  <si>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</si>
  <si>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</si>
  <si>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</si>
  <si>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</si>
  <si>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</si>
  <si>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</si>
  <si>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</si>
  <si>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</si>
  <si>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</si>
  <si>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</si>
  <si>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</si>
  <si>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</si>
  <si>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</si>
  <si>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</si>
  <si>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</si>
  <si>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</si>
  <si>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</si>
  <si>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</si>
  <si>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</si>
  <si>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</si>
  <si>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</si>
  <si>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</si>
  <si>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</si>
  <si>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</si>
  <si>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</si>
  <si>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</si>
  <si>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</si>
  <si>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</si>
  <si>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</si>
  <si>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</si>
  <si>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</si>
  <si>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</si>
  <si>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</si>
  <si>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</si>
  <si>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</si>
  <si>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</si>
  <si>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</si>
  <si>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</si>
  <si>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</si>
  <si>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</si>
  <si>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</si>
  <si>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</si>
  <si>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</si>
  <si>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</si>
  <si>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</si>
  <si>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</si>
  <si>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</si>
  <si>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</si>
  <si>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</si>
  <si>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</si>
  <si>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</si>
  <si>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</si>
  <si>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</si>
  <si>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</si>
  <si>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</si>
  <si>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</si>
  <si>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</si>
  <si>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</si>
  <si>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</si>
  <si>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</si>
  <si>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</si>
  <si>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</si>
  <si>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</si>
  <si>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</si>
  <si>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</si>
  <si>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</si>
  <si>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</si>
  <si>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</si>
  <si>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</si>
  <si>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</si>
  <si>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</si>
  <si>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</si>
  <si>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</si>
  <si>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</si>
  <si>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</si>
  <si>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</si>
  <si>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</si>
  <si>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</si>
  <si>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</si>
  <si>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</si>
  <si>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</si>
  <si>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</si>
  <si>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</si>
  <si>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</si>
  <si>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</si>
  <si>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</si>
  <si>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</si>
  <si>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</si>
  <si>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</si>
  <si>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</si>
  <si>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</si>
  <si>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</si>
  <si>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</si>
  <si>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</si>
  <si>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</si>
  <si>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</si>
  <si>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</si>
  <si>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</si>
  <si>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</si>
  <si>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</si>
  <si>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</si>
  <si>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</si>
  <si>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</si>
  <si>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</si>
  <si>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</si>
  <si>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</si>
  <si>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</si>
  <si>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</si>
  <si>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</si>
  <si>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</si>
  <si>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</si>
  <si>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</si>
  <si>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</si>
  <si>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</si>
  <si>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</si>
  <si>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</si>
  <si>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</si>
  <si>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</si>
  <si>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</si>
  <si>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</si>
  <si>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</si>
  <si>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</si>
  <si>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</si>
  <si>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</si>
  <si>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</si>
  <si>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</si>
  <si>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</si>
  <si>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</si>
  <si>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</si>
  <si>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</si>
  <si>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</si>
  <si>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</si>
  <si>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</si>
  <si>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</si>
  <si>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</si>
  <si>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</si>
  <si>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</si>
  <si>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</si>
  <si>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</si>
  <si>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</si>
  <si>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</si>
  <si>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</si>
  <si>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</si>
  <si>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</si>
  <si>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</si>
  <si>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</si>
  <si>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</si>
  <si>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</si>
  <si>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</si>
  <si>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</si>
  <si>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</si>
  <si>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</si>
  <si>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</si>
  <si>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</si>
  <si>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</si>
  <si>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</si>
  <si>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</si>
  <si>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</si>
  <si>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</si>
  <si>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</si>
  <si>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</si>
  <si>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</si>
  <si>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</si>
  <si>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</si>
  <si>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</si>
  <si>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</si>
  <si>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</si>
  <si>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</si>
  <si>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</si>
  <si>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</si>
  <si>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</si>
  <si>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</si>
  <si>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</si>
  <si>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</si>
  <si>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</si>
  <si>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</si>
  <si>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</si>
  <si>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</si>
  <si>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</si>
  <si>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</si>
  <si>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</si>
  <si>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</si>
  <si>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</si>
  <si>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</si>
  <si>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</si>
  <si>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</si>
  <si>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</si>
  <si>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</si>
  <si>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</si>
  <si>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</si>
  <si>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</si>
  <si>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</si>
  <si>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</si>
  <si>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</si>
  <si>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</si>
  <si>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</si>
  <si>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</si>
  <si>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</si>
  <si>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</si>
  <si>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</si>
  <si>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</si>
  <si>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</si>
  <si>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</si>
  <si>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</si>
  <si>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</si>
  <si>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</si>
  <si>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</si>
  <si>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</si>
  <si>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</si>
  <si>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</si>
  <si>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</si>
  <si>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</si>
  <si>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</si>
  <si>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</si>
  <si>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</si>
  <si>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</si>
  <si>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</si>
  <si>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</si>
  <si>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</si>
  <si>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</si>
  <si>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</si>
  <si>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</si>
  <si>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</si>
  <si>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</si>
  <si>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</si>
  <si>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</si>
  <si>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</si>
  <si>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</si>
  <si>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</si>
  <si>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</si>
  <si>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</si>
  <si>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</si>
  <si>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</si>
  <si>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</si>
  <si>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</si>
  <si>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</si>
  <si>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</si>
  <si>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</si>
  <si>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</si>
  <si>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</si>
  <si>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</si>
  <si>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</si>
  <si>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</si>
  <si>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</si>
  <si>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</si>
  <si>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</si>
  <si>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</si>
  <si>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</si>
  <si>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</si>
  <si>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</si>
  <si>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</si>
  <si>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</si>
  <si>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</si>
  <si>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</si>
  <si>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</si>
  <si>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</si>
  <si>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</si>
  <si>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</si>
  <si>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</si>
  <si>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</si>
  <si>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</si>
  <si>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</si>
  <si>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</si>
  <si>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</si>
  <si>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</si>
  <si>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</si>
  <si>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</si>
  <si>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</si>
  <si>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</si>
  <si>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</si>
  <si>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</si>
  <si>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</si>
  <si>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</si>
  <si>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</si>
  <si>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</si>
  <si>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</si>
  <si>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</si>
  <si>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</si>
  <si>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</si>
  <si>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</si>
  <si>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</si>
  <si>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</si>
  <si>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</si>
  <si>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</si>
  <si>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</si>
  <si>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</si>
  <si>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</si>
  <si>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</si>
  <si>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</si>
  <si>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</si>
  <si>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</si>
  <si>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</si>
  <si>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</si>
  <si>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</si>
  <si>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</si>
  <si>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</si>
  <si>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</si>
  <si>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</si>
  <si>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</si>
  <si>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</si>
  <si>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</si>
  <si>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</si>
  <si>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</si>
  <si>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</si>
  <si>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</si>
  <si>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</si>
  <si>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</si>
  <si>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</si>
  <si>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</si>
  <si>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</si>
  <si>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</si>
  <si>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</si>
  <si>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</si>
  <si>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</si>
  <si>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</si>
  <si>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</si>
  <si>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</si>
  <si>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</si>
  <si>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</si>
  <si>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</si>
  <si>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</si>
  <si>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</si>
  <si>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</si>
  <si>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</si>
  <si>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</si>
  <si>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</si>
  <si>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</si>
  <si>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</si>
  <si>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</si>
  <si>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</si>
  <si>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</si>
  <si>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</si>
  <si>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</si>
  <si>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</si>
  <si>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</si>
  <si>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</si>
  <si>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</si>
  <si>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</si>
  <si>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</si>
  <si>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</si>
  <si>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</si>
  <si>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</si>
  <si>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</si>
  <si>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</si>
  <si>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</si>
  <si>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</si>
  <si>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</si>
  <si>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</si>
  <si>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</si>
  <si>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</si>
  <si>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</si>
  <si>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</si>
  <si>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</si>
  <si>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</si>
  <si>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</si>
  <si>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</si>
  <si>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</si>
  <si>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</si>
  <si>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</si>
  <si>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</si>
  <si>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</si>
  <si>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</si>
  <si>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</si>
  <si>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</si>
  <si>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</si>
  <si>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</si>
  <si>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</si>
  <si>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</si>
  <si>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</si>
  <si>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</si>
  <si>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</si>
  <si>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</si>
  <si>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</si>
  <si>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</si>
  <si>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</si>
  <si>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</si>
  <si>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</si>
  <si>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</si>
  <si>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</si>
  <si>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</si>
  <si>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</si>
  <si>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</si>
  <si>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</si>
  <si>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</si>
  <si>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</si>
  <si>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</si>
  <si>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</si>
  <si>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</si>
  <si>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</si>
  <si>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</si>
  <si>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</si>
  <si>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</si>
  <si>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</si>
  <si>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</si>
  <si>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</si>
  <si>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</si>
  <si>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</si>
  <si>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</si>
  <si>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</si>
  <si>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</si>
  <si>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</si>
  <si>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</si>
  <si>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</si>
  <si>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</si>
  <si>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</si>
  <si>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</si>
  <si>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</si>
  <si>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</si>
  <si>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</si>
  <si>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</si>
  <si>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</si>
  <si>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</si>
  <si>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</si>
  <si>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</si>
  <si>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</si>
  <si>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</si>
  <si>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</si>
  <si>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</si>
  <si>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</si>
  <si>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</si>
  <si>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</si>
  <si>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</si>
  <si>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</si>
  <si>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</si>
  <si>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</si>
  <si>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</si>
  <si>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</si>
  <si>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</si>
  <si>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</si>
  <si>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</si>
  <si>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</si>
  <si>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</si>
  <si>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</si>
  <si>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</si>
  <si>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</si>
  <si>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</si>
  <si>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</si>
  <si>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</si>
  <si>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</si>
  <si>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</si>
  <si>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</si>
  <si>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</si>
  <si>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</si>
  <si>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</si>
  <si>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</si>
  <si>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</si>
  <si>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</si>
  <si>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</si>
  <si>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</si>
  <si>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</si>
  <si>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</si>
  <si>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</si>
  <si>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</si>
  <si>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</si>
  <si>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</si>
  <si>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</si>
  <si>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</si>
  <si>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</si>
  <si>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</si>
  <si>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</si>
  <si>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</si>
  <si>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</si>
  <si>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</si>
  <si>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</si>
  <si>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</si>
  <si>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</si>
  <si>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</si>
  <si>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</si>
  <si>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</si>
  <si>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</si>
  <si>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</si>
  <si>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</si>
  <si>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</si>
  <si>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</si>
  <si>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</si>
  <si>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</si>
  <si>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</si>
  <si>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</si>
  <si>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</si>
  <si>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</si>
  <si>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</si>
  <si>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</si>
  <si>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</si>
  <si>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</si>
  <si>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</si>
  <si>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</si>
  <si>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</si>
  <si>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</si>
  <si>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</si>
  <si>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</si>
  <si>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</si>
  <si>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</si>
  <si>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</si>
  <si>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</si>
  <si>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</si>
  <si>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</si>
  <si>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</si>
  <si>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</si>
  <si>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</si>
  <si>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</si>
  <si>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</si>
  <si>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</si>
  <si>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</si>
  <si>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</si>
  <si>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</si>
  <si>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</si>
  <si>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</si>
  <si>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</si>
  <si>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</si>
  <si>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</si>
  <si>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</si>
  <si>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</si>
  <si>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</si>
  <si>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</si>
  <si>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</si>
  <si>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</si>
  <si>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</si>
  <si>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</si>
  <si>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</si>
  <si>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</si>
  <si>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</si>
  <si>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</si>
  <si>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</si>
  <si>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</si>
  <si>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</si>
  <si>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</si>
  <si>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</si>
  <si>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</si>
  <si>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</si>
  <si>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</si>
  <si>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</si>
  <si>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</si>
  <si>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</si>
  <si>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</si>
  <si>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</si>
  <si>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</si>
  <si>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</si>
  <si>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</si>
  <si>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</si>
  <si>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</si>
  <si>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</si>
  <si>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</si>
  <si>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</si>
  <si>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</si>
  <si>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</si>
  <si>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</si>
  <si>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</si>
  <si>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</si>
  <si>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</si>
  <si>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</si>
  <si>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</si>
  <si>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</si>
  <si>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</si>
  <si>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</si>
  <si>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</si>
  <si>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</si>
  <si>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</si>
  <si>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</si>
  <si>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</si>
  <si>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</si>
  <si>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</si>
  <si>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</si>
  <si>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</si>
  <si>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</si>
  <si>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</si>
  <si>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</si>
  <si>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</si>
  <si>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</si>
  <si>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</si>
  <si>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</si>
  <si>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</si>
  <si>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</si>
  <si>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</si>
  <si>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</si>
  <si>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</si>
  <si>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</si>
  <si>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</si>
  <si>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</si>
  <si>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</si>
  <si>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</si>
  <si>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</si>
  <si>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</si>
  <si>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</si>
  <si>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</si>
  <si>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</si>
  <si>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</si>
  <si>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</si>
  <si>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</si>
  <si>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</si>
  <si>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</si>
  <si>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</si>
  <si>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</si>
  <si>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</si>
  <si>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</si>
  <si>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</si>
  <si>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</si>
  <si>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</si>
  <si>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</si>
  <si>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</si>
  <si>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</si>
  <si>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</si>
  <si>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</si>
  <si>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</si>
  <si>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</si>
  <si>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</si>
  <si>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</si>
  <si>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</si>
  <si>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</si>
  <si>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</si>
  <si>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</si>
  <si>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</si>
  <si>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</si>
  <si>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</si>
  <si>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</si>
  <si>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</si>
  <si>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</si>
  <si>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</si>
  <si>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</si>
  <si>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</si>
  <si>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</si>
  <si>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</si>
  <si>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</si>
  <si>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</si>
  <si>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</si>
  <si>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</si>
  <si>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</si>
  <si>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</si>
  <si>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</si>
  <si>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</si>
  <si>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</si>
  <si>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</si>
  <si>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</si>
  <si>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</si>
  <si>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</si>
  <si>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</si>
  <si>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</si>
  <si>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</si>
  <si>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</si>
  <si>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</si>
  <si>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</si>
  <si>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</si>
  <si>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</si>
  <si>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</si>
  <si>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</si>
  <si>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</si>
  <si>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</si>
  <si>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</si>
  <si>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</si>
  <si>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</si>
  <si>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</si>
  <si>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</si>
  <si>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</si>
  <si>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</si>
  <si>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</si>
  <si>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</si>
  <si>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</si>
  <si>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</si>
  <si>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</si>
  <si>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</si>
  <si>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</si>
  <si>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</si>
  <si>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</si>
  <si>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</si>
  <si>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</si>
  <si>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</si>
  <si>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</si>
  <si>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</si>
  <si>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</si>
  <si>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</si>
  <si>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</si>
  <si>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</si>
  <si>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</si>
  <si>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</si>
  <si>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</si>
  <si>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</si>
  <si>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</si>
  <si>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</si>
  <si>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</si>
  <si>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</si>
  <si>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</si>
  <si>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</si>
  <si>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</si>
  <si>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</si>
  <si>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</si>
  <si>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</si>
  <si>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</si>
  <si>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</si>
  <si>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</si>
  <si>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</si>
  <si>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</si>
  <si>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</si>
  <si>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</si>
  <si>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</si>
  <si>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</si>
  <si>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</si>
  <si>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</si>
  <si>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</si>
  <si>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</si>
  <si>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</si>
  <si>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</si>
  <si>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</si>
  <si>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</si>
  <si>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</si>
  <si>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</si>
  <si>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</si>
  <si>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</si>
  <si>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</si>
  <si>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</si>
  <si>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</si>
  <si>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</si>
  <si>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</si>
  <si>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</si>
  <si>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</si>
  <si>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</si>
  <si>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</si>
  <si>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</si>
  <si>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</si>
  <si>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</si>
  <si>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</si>
  <si>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</si>
  <si>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</si>
  <si>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</si>
  <si>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</si>
  <si>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</si>
  <si>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</si>
  <si>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</si>
  <si>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</si>
  <si>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</si>
  <si>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</si>
  <si>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</si>
  <si>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</si>
  <si>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</si>
  <si>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</si>
  <si>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</si>
  <si>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</si>
  <si>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</si>
  <si>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</si>
  <si>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</si>
  <si>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</si>
  <si>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</si>
  <si>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</si>
  <si>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</si>
  <si>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</si>
  <si>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</si>
  <si>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</si>
  <si>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</si>
  <si>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</si>
  <si>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</si>
  <si>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</si>
  <si>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</si>
  <si>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</si>
  <si>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</si>
  <si>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</si>
  <si>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</si>
  <si>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</si>
  <si>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</si>
  <si>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</si>
  <si>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</si>
  <si>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</si>
  <si>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</si>
  <si>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</si>
  <si>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</si>
  <si>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</si>
  <si>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</si>
  <si>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</si>
  <si>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</si>
  <si>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</si>
  <si>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</si>
  <si>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</si>
  <si>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</si>
  <si>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</si>
  <si>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</si>
  <si>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</si>
  <si>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</si>
  <si>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</si>
  <si>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</si>
  <si>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</si>
  <si>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</si>
  <si>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</si>
  <si>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</si>
  <si>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</si>
  <si>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</si>
  <si>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</si>
  <si>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</si>
  <si>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</si>
  <si>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</si>
  <si>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</si>
  <si>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</si>
  <si>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</si>
  <si>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</si>
  <si>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</si>
  <si>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</si>
  <si>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</si>
  <si>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</si>
  <si>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</si>
  <si>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</si>
  <si>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</si>
  <si>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</si>
  <si>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</si>
  <si>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</si>
  <si>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</si>
  <si>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</si>
  <si>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</si>
  <si>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</si>
  <si>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</si>
  <si>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</si>
  <si>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</si>
  <si>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</si>
  <si>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</si>
  <si>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</si>
  <si>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</si>
  <si>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</si>
  <si>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</si>
  <si>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</si>
  <si>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</si>
  <si>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</si>
  <si>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</si>
  <si>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</si>
  <si>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</si>
  <si>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</si>
  <si>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</si>
  <si>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</si>
  <si>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</si>
  <si>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</si>
  <si>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</si>
  <si>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</si>
  <si>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</si>
  <si>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</si>
  <si>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</si>
  <si>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</si>
  <si>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</si>
  <si>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</si>
  <si>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</si>
  <si>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</si>
  <si>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</si>
  <si>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</si>
  <si>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</si>
  <si>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</si>
  <si>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</si>
  <si>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</si>
  <si>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</si>
  <si>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</si>
  <si>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</si>
  <si>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</si>
  <si>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</si>
  <si>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</si>
  <si>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</si>
  <si>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</si>
  <si>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</si>
  <si>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</si>
  <si>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</si>
  <si>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</si>
  <si>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</si>
  <si>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</si>
  <si>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</si>
  <si>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</si>
  <si>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</si>
  <si>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</si>
  <si>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</si>
  <si>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</si>
  <si>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</si>
  <si>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</si>
  <si>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</si>
  <si>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</si>
  <si>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</si>
  <si>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</si>
  <si>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</si>
  <si>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</si>
  <si>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</si>
  <si>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</si>
  <si>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</si>
  <si>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</si>
  <si>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</si>
  <si>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</si>
  <si>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</si>
  <si>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</si>
  <si>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</si>
  <si>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</si>
  <si>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</si>
  <si>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</si>
  <si>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</si>
  <si>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</si>
  <si>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</si>
  <si>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</si>
  <si>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</si>
  <si>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</si>
  <si>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</si>
  <si>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</si>
  <si>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</si>
  <si>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</si>
  <si>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</si>
  <si>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</si>
  <si>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</si>
  <si>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</si>
  <si>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</si>
  <si>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</si>
  <si>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</si>
  <si>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</si>
  <si>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</si>
  <si>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</si>
  <si>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</si>
  <si>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</si>
  <si>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</si>
  <si>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</si>
  <si>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</si>
  <si>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</si>
  <si>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</si>
  <si>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</si>
  <si>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</si>
  <si>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</si>
  <si>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</si>
  <si>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</si>
  <si>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</si>
  <si>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</si>
  <si>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</si>
  <si>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</si>
  <si>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</si>
  <si>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</si>
  <si>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</si>
  <si>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</si>
  <si>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</si>
  <si>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</si>
  <si>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</si>
  <si>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</si>
  <si>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</si>
  <si>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</si>
  <si>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</si>
  <si>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</si>
  <si>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</si>
  <si>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</si>
  <si>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</si>
  <si>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</si>
  <si>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</si>
  <si>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</si>
  <si>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</si>
  <si>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</si>
  <si>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</si>
  <si>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</si>
  <si>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</si>
  <si>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</si>
  <si>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</si>
  <si>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</si>
  <si>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</si>
  <si>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</si>
  <si>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</si>
  <si>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</si>
  <si>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</si>
  <si>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</si>
  <si>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</si>
  <si>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</si>
  <si>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</si>
  <si>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</si>
  <si>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</si>
  <si>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</si>
  <si>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</si>
  <si>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</si>
  <si>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</si>
  <si>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</si>
  <si>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</si>
  <si>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</si>
  <si>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</si>
  <si>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</si>
  <si>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</si>
  <si>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</si>
  <si>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</si>
  <si>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</si>
  <si>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</si>
  <si>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</si>
  <si>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</si>
  <si>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</si>
  <si>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</si>
  <si>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</si>
  <si>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</si>
  <si>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</si>
  <si>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</si>
  <si>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</si>
  <si>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</si>
  <si>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</si>
  <si>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</si>
  <si>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</si>
  <si>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</si>
  <si>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</si>
  <si>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</si>
  <si>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</si>
  <si>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</si>
  <si>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</si>
  <si>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</si>
  <si>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</si>
  <si>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</si>
  <si>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</si>
  <si>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</si>
  <si>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</si>
  <si>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</si>
  <si>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</si>
  <si>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</si>
  <si>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</si>
  <si>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</si>
  <si>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</si>
  <si>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</si>
  <si>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</si>
  <si>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</si>
  <si>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</si>
  <si>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</si>
  <si>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</si>
  <si>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</si>
  <si>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</si>
  <si>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</si>
  <si>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</si>
  <si>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</si>
  <si>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</si>
  <si>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</si>
  <si>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</si>
  <si>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</si>
  <si>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</si>
  <si>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</si>
  <si>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</si>
  <si>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</si>
  <si>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</si>
  <si>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</si>
  <si>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</si>
  <si>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</si>
  <si>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</si>
  <si>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</si>
  <si>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</si>
  <si>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</si>
  <si>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</si>
  <si>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</si>
  <si>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</si>
  <si>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</si>
  <si>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</si>
  <si>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</si>
  <si>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</si>
  <si>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</si>
  <si>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</si>
  <si>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</si>
  <si>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</si>
  <si>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</si>
  <si>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</si>
  <si>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</si>
  <si>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</si>
  <si>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</si>
  <si>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</si>
  <si>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</si>
  <si>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</si>
  <si>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</si>
  <si>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</si>
  <si>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</si>
  <si>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</si>
  <si>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</si>
  <si>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</si>
  <si>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</si>
  <si>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</si>
  <si>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</si>
  <si>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</si>
  <si>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</si>
  <si>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</si>
  <si>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</si>
  <si>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</si>
  <si>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</si>
  <si>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</si>
  <si>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</si>
  <si>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</si>
  <si>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</si>
  <si>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</si>
  <si>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</si>
  <si>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</si>
  <si>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</si>
  <si>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</si>
  <si>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</si>
  <si>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</si>
  <si>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</si>
  <si>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</si>
  <si>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</si>
  <si>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</si>
  <si>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</si>
  <si>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</si>
  <si>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</si>
  <si>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</si>
  <si>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</si>
  <si>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</si>
  <si>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</si>
  <si>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</si>
  <si>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</si>
  <si>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</si>
  <si>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</si>
  <si>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</si>
  <si>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</si>
  <si>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</si>
  <si>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</si>
  <si>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</si>
  <si>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</si>
  <si>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</si>
  <si>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</si>
  <si>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</si>
  <si>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</si>
  <si>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</si>
  <si>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</si>
  <si>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</si>
  <si>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</si>
  <si>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</si>
  <si>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</si>
  <si>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</si>
  <si>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</si>
  <si>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</si>
  <si>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</si>
  <si>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</si>
  <si>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</si>
  <si>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</si>
  <si>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</si>
  <si>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</si>
  <si>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</si>
  <si>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</si>
  <si>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</si>
  <si>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</si>
  <si>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</si>
  <si>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</si>
  <si>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</si>
  <si>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</si>
  <si>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</si>
  <si>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</si>
  <si>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</si>
  <si>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</si>
  <si>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</si>
  <si>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</si>
  <si>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</si>
  <si>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</si>
  <si>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</si>
  <si>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</si>
  <si>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</si>
  <si>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</si>
  <si>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</si>
  <si>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</si>
  <si>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</si>
  <si>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</si>
  <si>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</si>
  <si>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</si>
  <si>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</si>
  <si>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</si>
  <si>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</si>
  <si>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</si>
  <si>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</si>
  <si>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</si>
  <si>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</si>
  <si>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</si>
  <si>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</si>
  <si>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</si>
  <si>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</si>
  <si>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</si>
  <si>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</si>
  <si>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</si>
  <si>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</si>
  <si>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</si>
  <si>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</si>
  <si>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</si>
  <si>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</si>
  <si>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</si>
  <si>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</si>
  <si>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</si>
  <si>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</si>
  <si>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</si>
  <si>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</si>
  <si>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</si>
  <si>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</si>
  <si>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</si>
  <si>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</si>
  <si>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</si>
  <si>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</si>
  <si>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</si>
  <si>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</si>
  <si>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</si>
  <si>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</si>
  <si>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</si>
  <si>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</si>
  <si>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</si>
  <si>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</si>
  <si>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</si>
  <si>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</si>
  <si>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</si>
  <si>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</si>
  <si>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</si>
  <si>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</si>
  <si>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</si>
  <si>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</si>
  <si>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</si>
  <si>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</si>
  <si>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</si>
  <si>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</si>
  <si>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</si>
  <si>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</si>
  <si>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</si>
  <si>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</si>
  <si>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</si>
  <si>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</si>
  <si>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</si>
  <si>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</si>
  <si>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</si>
  <si>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</si>
  <si>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</si>
  <si>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</si>
  <si>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</si>
  <si>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</si>
  <si>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</si>
  <si>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</si>
  <si>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</si>
  <si>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</si>
  <si>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</si>
  <si>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</si>
  <si>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</si>
  <si>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</si>
  <si>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</si>
  <si>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</si>
  <si>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</si>
  <si>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</si>
  <si>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</si>
  <si>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</si>
  <si>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</si>
  <si>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</si>
  <si>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</si>
  <si>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</si>
  <si>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</si>
  <si>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</si>
  <si>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</si>
  <si>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</si>
  <si>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</si>
  <si>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</si>
  <si>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</si>
  <si>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</si>
  <si>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</si>
  <si>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</si>
  <si>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</si>
  <si>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</si>
  <si>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</si>
  <si>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</si>
  <si>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</si>
  <si>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</si>
  <si>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</si>
  <si>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</si>
  <si>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</si>
  <si>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</si>
  <si>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</si>
  <si>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</si>
  <si>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</si>
  <si>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</si>
  <si>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</si>
  <si>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</si>
  <si>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</si>
  <si>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</si>
  <si>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</si>
  <si>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</si>
  <si>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</si>
  <si>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</si>
  <si>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</si>
  <si>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</si>
  <si>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</si>
  <si>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</si>
  <si>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</si>
  <si>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</si>
  <si>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</si>
  <si>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</si>
  <si>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</si>
  <si>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</si>
  <si>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</si>
  <si>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</si>
  <si>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</si>
  <si>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</si>
  <si>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</si>
  <si>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</si>
  <si>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</si>
  <si>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</si>
  <si>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</si>
  <si>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</si>
  <si>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</si>
  <si>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</si>
  <si>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</si>
  <si>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</si>
  <si>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</si>
  <si>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</si>
  <si>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</si>
  <si>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</si>
  <si>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</si>
  <si>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</si>
  <si>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</si>
  <si>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</si>
  <si>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</si>
  <si>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</si>
  <si>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</si>
  <si>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</si>
  <si>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</si>
  <si>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</si>
  <si>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</si>
  <si>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</si>
  <si>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</si>
  <si>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</si>
  <si>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</si>
  <si>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</si>
  <si>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</si>
  <si>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</si>
  <si>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</si>
  <si>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</si>
  <si>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</si>
  <si>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</si>
  <si>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</si>
  <si>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</si>
  <si>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</si>
  <si>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</si>
  <si>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</si>
  <si>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</si>
  <si>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</si>
  <si>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</si>
  <si>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</si>
  <si>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</si>
  <si>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</si>
  <si>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</si>
  <si>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</si>
  <si>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</si>
  <si>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</si>
  <si>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</si>
  <si>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</si>
  <si>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</si>
  <si>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</si>
  <si>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</si>
  <si>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</si>
  <si>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</si>
  <si>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</si>
  <si>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</si>
  <si>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</si>
  <si>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</si>
  <si>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</si>
  <si>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</si>
  <si>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</si>
  <si>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</si>
  <si>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</si>
  <si>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</si>
  <si>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</si>
  <si>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</si>
  <si>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</si>
  <si>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</si>
  <si>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</si>
  <si>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</si>
  <si>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</si>
  <si>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</si>
  <si>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</si>
  <si>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</si>
  <si>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</si>
  <si>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</si>
  <si>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</si>
  <si>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</si>
  <si>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</si>
  <si>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</si>
  <si>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</si>
  <si>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</si>
  <si>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</si>
  <si>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</si>
  <si>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</si>
  <si>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</si>
  <si>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</si>
  <si>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</si>
  <si>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</si>
  <si>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</si>
  <si>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</si>
  <si>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</si>
  <si>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</si>
  <si>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</si>
  <si>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</si>
  <si>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</si>
  <si>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</si>
  <si>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</si>
  <si>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</si>
  <si>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</si>
  <si>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</si>
  <si>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</si>
  <si>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</si>
  <si>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</si>
  <si>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</si>
  <si>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</si>
  <si>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</si>
  <si>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</si>
  <si>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</si>
  <si>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</si>
  <si>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</si>
  <si>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</si>
  <si>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</si>
  <si>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</si>
  <si>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</si>
  <si>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</si>
  <si>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</si>
  <si>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</si>
  <si>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</si>
  <si>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</si>
  <si>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</si>
  <si>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</si>
  <si>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</si>
  <si>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</si>
  <si>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</si>
  <si>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</si>
  <si>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</si>
  <si>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</si>
  <si>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</si>
  <si>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</si>
  <si>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</si>
  <si>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</si>
  <si>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</si>
  <si>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</si>
  <si>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</si>
  <si>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</si>
  <si>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</si>
  <si>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</si>
  <si>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</si>
  <si>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</si>
  <si>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</si>
  <si>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</si>
  <si>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</si>
  <si>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</si>
  <si>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</si>
  <si>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</si>
  <si>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</si>
  <si>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</si>
  <si>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</si>
  <si>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</si>
  <si>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</si>
  <si>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</si>
  <si>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</si>
  <si>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</si>
  <si>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</si>
  <si>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</si>
  <si>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</si>
  <si>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</si>
  <si>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</si>
  <si>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</si>
  <si>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</si>
  <si>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</si>
  <si>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</si>
  <si>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</si>
  <si>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</si>
  <si>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</si>
  <si>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</si>
  <si>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</si>
  <si>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</si>
  <si>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</si>
  <si>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</si>
  <si>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</si>
  <si>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</si>
  <si>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</si>
  <si>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</si>
  <si>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</si>
  <si>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</si>
  <si>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</si>
  <si>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</si>
  <si>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</si>
  <si>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</si>
  <si>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</si>
  <si>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</si>
  <si>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</si>
  <si>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</si>
  <si>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</si>
  <si>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</si>
  <si>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</si>
  <si>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</si>
  <si>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</si>
  <si>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</si>
  <si>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</si>
  <si>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</si>
  <si>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</si>
  <si>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</si>
  <si>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</si>
  <si>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</si>
  <si>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</si>
  <si>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</si>
  <si>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</si>
  <si>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</si>
  <si>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</si>
  <si>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</si>
  <si>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</si>
  <si>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</si>
  <si>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</si>
  <si>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</si>
  <si>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</si>
  <si>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</si>
  <si>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</si>
  <si>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</si>
  <si>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</si>
  <si>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</si>
  <si>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</si>
  <si>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</si>
  <si>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</si>
  <si>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</si>
  <si>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</si>
  <si>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</si>
  <si>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</si>
  <si>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</si>
  <si>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</si>
  <si>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</si>
  <si>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</si>
  <si>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</si>
  <si>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</si>
  <si>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</si>
  <si>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</si>
  <si>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</si>
  <si>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</si>
  <si>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</si>
  <si>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</si>
  <si>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</si>
  <si>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</si>
  <si>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</si>
  <si>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</si>
  <si>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</si>
  <si>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</si>
  <si>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</si>
  <si>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</si>
  <si>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</si>
  <si>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</si>
  <si>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</si>
  <si>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</si>
  <si>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</si>
  <si>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</si>
  <si>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</si>
  <si>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</si>
  <si>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</si>
  <si>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</si>
  <si>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</si>
  <si>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</si>
  <si>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</si>
  <si>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</si>
  <si>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</si>
  <si>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</si>
  <si>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</si>
  <si>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</si>
  <si>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</si>
  <si>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</si>
  <si>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</si>
  <si>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</si>
  <si>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</si>
  <si>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</si>
  <si>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</si>
  <si>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</si>
  <si>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</si>
  <si>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</si>
  <si>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</si>
  <si>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</si>
  <si>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</si>
  <si>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</si>
  <si>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</si>
  <si>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</si>
  <si>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</si>
  <si>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</si>
  <si>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</si>
  <si>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</si>
  <si>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</si>
  <si>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</si>
  <si>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</si>
  <si>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</si>
  <si>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</si>
  <si>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</si>
  <si>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</si>
  <si>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</si>
  <si>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</si>
  <si>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</si>
  <si>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</si>
  <si>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</si>
  <si>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</si>
  <si>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</si>
  <si>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</si>
  <si>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</si>
  <si>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</si>
  <si>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</si>
  <si>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</si>
  <si>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</si>
  <si>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</si>
  <si>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</si>
  <si>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</si>
  <si>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</si>
  <si>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</si>
  <si>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</si>
  <si>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</si>
  <si>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</si>
  <si>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</si>
  <si>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</si>
  <si>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</si>
  <si>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</si>
  <si>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</si>
  <si>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</si>
  <si>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</si>
  <si>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</si>
  <si>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</si>
  <si>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</si>
  <si>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</si>
  <si>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</si>
  <si>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</si>
  <si>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</si>
  <si>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</si>
  <si>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</si>
  <si>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</si>
  <si>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</si>
  <si>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</si>
  <si>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</si>
  <si>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</si>
  <si>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</si>
  <si>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</si>
  <si>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</si>
  <si>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</si>
  <si>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</si>
  <si>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</si>
  <si>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</si>
  <si>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</si>
  <si>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</si>
  <si>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</si>
  <si>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</si>
  <si>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</si>
  <si>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</si>
  <si>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</si>
  <si>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</si>
  <si>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</si>
  <si>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</si>
  <si>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</si>
  <si>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</si>
  <si>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</si>
  <si>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</si>
  <si>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</si>
  <si>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</si>
  <si>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</si>
  <si>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</si>
  <si>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</si>
  <si>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</si>
  <si>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</si>
  <si>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</si>
  <si>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</si>
  <si>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</si>
  <si>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</si>
  <si>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</si>
  <si>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</si>
  <si>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</si>
  <si>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</si>
  <si>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</si>
  <si>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</si>
  <si>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</si>
  <si>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</si>
  <si>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</si>
  <si>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</si>
  <si>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</si>
  <si>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</si>
  <si>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</si>
  <si>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</si>
  <si>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</si>
  <si>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</si>
  <si>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</si>
  <si>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</si>
  <si>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</si>
  <si>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</si>
  <si>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</si>
  <si>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</si>
  <si>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</si>
  <si>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</si>
  <si>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</si>
  <si>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</si>
  <si>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</si>
  <si>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</si>
  <si>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</si>
  <si>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</si>
  <si>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</si>
  <si>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</si>
  <si>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</si>
  <si>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</si>
  <si>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</si>
  <si>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</si>
  <si>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</si>
  <si>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</si>
  <si>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</si>
  <si>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</si>
  <si>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</si>
  <si>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</si>
  <si>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</si>
  <si>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</si>
  <si>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</si>
  <si>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</si>
  <si>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</si>
  <si>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</si>
  <si>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</si>
  <si>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</si>
  <si>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</si>
  <si>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</si>
  <si>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</si>
  <si>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</si>
  <si>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</si>
  <si>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</si>
  <si>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</si>
  <si>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</si>
  <si>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</si>
  <si>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</si>
  <si>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</si>
  <si>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</si>
  <si>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</si>
  <si>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</si>
  <si>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</si>
  <si>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</si>
  <si>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</si>
  <si>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</si>
  <si>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</si>
  <si>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</si>
  <si>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</si>
  <si>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</si>
  <si>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</si>
  <si>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</si>
  <si>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</si>
  <si>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</si>
  <si>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</si>
  <si>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</si>
  <si>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</si>
  <si>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</si>
  <si>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</si>
  <si>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</si>
  <si>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</si>
  <si>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</si>
  <si>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</si>
  <si>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</si>
  <si>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</si>
  <si>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</si>
  <si>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</si>
  <si>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</si>
  <si>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</si>
  <si>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</si>
  <si>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</si>
  <si>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</si>
  <si>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</si>
  <si>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</si>
  <si>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</si>
  <si>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</si>
  <si>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</si>
  <si>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</si>
  <si>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</si>
  <si>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</si>
  <si>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</si>
  <si>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</si>
  <si>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</si>
  <si>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</si>
  <si>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</si>
  <si>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</si>
  <si>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</si>
  <si>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</si>
  <si>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</si>
  <si>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</si>
  <si>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</si>
  <si>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</si>
  <si>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</si>
  <si>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</si>
  <si>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</si>
  <si>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</si>
  <si>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</si>
  <si>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</si>
  <si>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</si>
  <si>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</si>
  <si>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</si>
  <si>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</si>
  <si>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</si>
  <si>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</si>
  <si>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</si>
  <si>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</si>
  <si>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</si>
  <si>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</si>
  <si>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</si>
  <si>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</si>
  <si>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</si>
  <si>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</si>
  <si>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</si>
  <si>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</si>
  <si>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</si>
  <si>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</si>
  <si>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</si>
  <si>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</si>
  <si>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</si>
  <si>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</si>
  <si>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</si>
  <si>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</si>
  <si>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</si>
  <si>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</si>
  <si>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</si>
  <si>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</si>
  <si>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</si>
  <si>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</si>
  <si>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</si>
  <si>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</si>
  <si>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</si>
  <si>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</si>
  <si>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</si>
  <si>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</si>
  <si>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</si>
  <si>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</si>
  <si>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</si>
  <si>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</si>
  <si>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</si>
  <si>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</si>
  <si>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</si>
  <si>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</si>
  <si>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</si>
  <si>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</si>
  <si>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</si>
  <si>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</si>
  <si>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</si>
  <si>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</si>
  <si>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</si>
  <si>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</si>
  <si>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</si>
  <si>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</si>
  <si>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</si>
  <si>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</si>
  <si>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</si>
  <si>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</si>
  <si>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</si>
  <si>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</si>
  <si>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</si>
  <si>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</si>
  <si>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</si>
  <si>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</si>
  <si>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</si>
  <si>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</si>
  <si>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</si>
  <si>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</si>
  <si>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</si>
  <si>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</si>
  <si>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</si>
  <si>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</si>
  <si>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</si>
  <si>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</si>
  <si>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</si>
  <si>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</si>
  <si>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</si>
  <si>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</si>
  <si>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</si>
  <si>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</si>
  <si>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</si>
  <si>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</si>
  <si>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</si>
  <si>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</si>
  <si>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</si>
  <si>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</si>
  <si>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</si>
  <si>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</si>
  <si>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</si>
  <si>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</si>
  <si>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</si>
  <si>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</si>
  <si>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</si>
  <si>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</si>
  <si>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</si>
  <si>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</si>
  <si>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</si>
  <si>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</si>
  <si>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</si>
  <si>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</si>
  <si>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</si>
  <si>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</si>
  <si>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</si>
  <si>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</si>
  <si>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</si>
  <si>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</si>
  <si>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</si>
  <si>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</si>
  <si>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</si>
  <si>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</si>
  <si>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</si>
  <si>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</si>
  <si>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</si>
  <si>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</si>
  <si>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</si>
  <si>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</si>
  <si>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</si>
  <si>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</si>
  <si>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</si>
  <si>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</si>
  <si>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</si>
  <si>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</si>
  <si>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</si>
  <si>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</si>
  <si>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</si>
  <si>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</si>
  <si>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</si>
  <si>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</si>
  <si>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</si>
  <si>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</si>
  <si>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</si>
  <si>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</si>
  <si>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</si>
  <si>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</si>
  <si>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</si>
  <si>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</si>
  <si>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</si>
  <si>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</si>
  <si>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</si>
  <si>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</si>
  <si>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</si>
  <si>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</si>
  <si>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</si>
  <si>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</si>
  <si>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</si>
  <si>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</si>
  <si>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</si>
  <si>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</si>
  <si>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</si>
  <si>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</si>
  <si>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</si>
  <si>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</si>
  <si>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</si>
  <si>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</si>
  <si>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</si>
  <si>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</si>
  <si>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</si>
  <si>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</si>
  <si>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</si>
  <si>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</si>
  <si>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</si>
  <si>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</si>
  <si>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</si>
  <si>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</si>
  <si>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</si>
  <si>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</si>
  <si>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</si>
  <si>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</si>
  <si>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</si>
  <si>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</si>
  <si>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</si>
  <si>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</si>
  <si>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</si>
  <si>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</si>
  <si>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</si>
  <si>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</si>
  <si>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</si>
  <si>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</si>
  <si>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</si>
  <si>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</si>
  <si>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</si>
  <si>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</si>
  <si>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</si>
  <si>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</si>
  <si>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</si>
  <si>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</si>
  <si>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</si>
  <si>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</si>
  <si>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</si>
  <si>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</si>
  <si>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</si>
  <si>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</si>
  <si>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</si>
  <si>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</si>
  <si>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</si>
  <si>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</si>
  <si>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</si>
  <si>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</si>
  <si>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</si>
  <si>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</si>
  <si>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</si>
  <si>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</si>
  <si>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</si>
  <si>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</si>
  <si>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</si>
  <si>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</si>
  <si>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</si>
  <si>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</si>
  <si>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</si>
  <si>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</si>
  <si>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</si>
  <si>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</si>
  <si>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</si>
  <si>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</si>
  <si>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</si>
  <si>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</si>
  <si>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</si>
  <si>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</si>
  <si>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</si>
  <si>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</si>
  <si>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</si>
  <si>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</si>
  <si>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</si>
  <si>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</si>
  <si>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</si>
  <si>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</si>
  <si>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</si>
  <si>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</si>
  <si>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</si>
  <si>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</si>
  <si>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</si>
  <si>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</si>
  <si>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</si>
  <si>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</si>
  <si>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</si>
  <si>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</si>
  <si>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</si>
  <si>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</si>
  <si>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</si>
  <si>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</si>
  <si>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</si>
  <si>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</si>
  <si>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</si>
  <si>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</si>
  <si>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</si>
  <si>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</si>
  <si>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</si>
  <si>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</si>
  <si>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</si>
  <si>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</si>
  <si>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</si>
  <si>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</si>
  <si>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</si>
  <si>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</si>
  <si>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</si>
  <si>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</si>
  <si>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</si>
  <si>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</si>
  <si>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</si>
  <si>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</si>
  <si>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</si>
  <si>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</si>
  <si>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</si>
  <si>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</si>
  <si>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</si>
  <si>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</si>
  <si>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</si>
  <si>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</si>
  <si>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</si>
  <si>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</si>
  <si>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</si>
  <si>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</si>
  <si>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</si>
  <si>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</si>
  <si>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</si>
  <si>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</si>
  <si>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</si>
  <si>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</si>
  <si>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</si>
  <si>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</si>
  <si>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</si>
  <si>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</si>
  <si>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</si>
  <si>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</si>
  <si>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</si>
  <si>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</si>
  <si>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</si>
  <si>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</si>
  <si>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</si>
  <si>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</si>
  <si>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</si>
  <si>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</si>
  <si>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</si>
  <si>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</si>
  <si>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</si>
  <si>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</si>
  <si>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</si>
  <si>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</si>
  <si>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</si>
  <si>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</si>
  <si>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</si>
  <si>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</si>
  <si>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</si>
  <si>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</si>
  <si>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</si>
  <si>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</si>
  <si>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</si>
  <si>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</si>
  <si>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</si>
  <si>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</si>
  <si>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</si>
  <si>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</si>
  <si>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</si>
  <si>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</si>
  <si>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</si>
  <si>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</si>
  <si>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</si>
  <si>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</si>
  <si>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</si>
  <si>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</si>
  <si>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</si>
  <si>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</si>
  <si>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</si>
  <si>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</si>
  <si>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</si>
  <si>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</si>
  <si>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</si>
  <si>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</si>
  <si>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</si>
  <si>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</si>
  <si>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</si>
  <si>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</si>
  <si>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</si>
  <si>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</si>
  <si>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</si>
  <si>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</si>
  <si>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</si>
  <si>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</si>
  <si>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</si>
  <si>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</si>
  <si>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</si>
  <si>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</si>
  <si>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</si>
  <si>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</si>
  <si>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</si>
  <si>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</si>
  <si>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</si>
  <si>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</si>
  <si>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</si>
  <si>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</si>
  <si>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</si>
  <si>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</si>
  <si>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</si>
  <si>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</si>
  <si>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</si>
  <si>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</si>
  <si>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</si>
  <si>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</si>
  <si>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</si>
  <si>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</si>
  <si>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</si>
  <si>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</si>
  <si>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</si>
  <si>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</si>
  <si>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</si>
  <si>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</si>
  <si>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</si>
  <si>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</si>
  <si>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</si>
  <si>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</si>
  <si>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</si>
  <si>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</si>
  <si>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</si>
  <si>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</si>
  <si>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</si>
  <si>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</si>
  <si>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</si>
  <si>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</si>
  <si>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</si>
  <si>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</si>
  <si>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</si>
  <si>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</si>
  <si>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</si>
  <si>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</si>
  <si>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</si>
  <si>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</si>
  <si>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</si>
  <si>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</si>
  <si>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</si>
  <si>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</si>
  <si>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</si>
  <si>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</si>
  <si>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</si>
  <si>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</si>
  <si>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</si>
  <si>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</si>
  <si>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</si>
  <si>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</si>
  <si>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</si>
  <si>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</si>
  <si>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</si>
  <si>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</si>
  <si>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</si>
  <si>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</si>
  <si>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</si>
  <si>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</si>
  <si>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</si>
  <si>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</si>
  <si>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</si>
  <si>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</si>
  <si>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</si>
  <si>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</si>
  <si>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</si>
  <si>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</si>
  <si>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</si>
  <si>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</si>
  <si>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</si>
  <si>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</si>
  <si>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</si>
  <si>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</si>
  <si>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</si>
  <si>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</si>
  <si>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</si>
  <si>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</si>
  <si>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</si>
  <si>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</si>
  <si>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</si>
  <si>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</si>
  <si>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</si>
  <si>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</si>
  <si>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</si>
  <si>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</si>
  <si>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</si>
  <si>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</si>
  <si>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</si>
  <si>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</si>
  <si>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</si>
  <si>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</si>
  <si>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</si>
  <si>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</si>
  <si>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</si>
  <si>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</si>
  <si>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</si>
  <si>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</si>
  <si>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</si>
  <si>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</si>
  <si>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</si>
  <si>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</si>
  <si>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</si>
  <si>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</si>
  <si>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</si>
  <si>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</si>
  <si>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</si>
  <si>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</si>
  <si>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</si>
  <si>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</si>
  <si>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</si>
  <si>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</si>
  <si>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</si>
  <si>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</si>
  <si>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</si>
  <si>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</si>
  <si>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</si>
  <si>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</si>
  <si>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</si>
  <si>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</si>
  <si>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</si>
  <si>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</si>
  <si>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</si>
  <si>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</si>
  <si>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</si>
  <si>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</si>
  <si>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</si>
  <si>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</si>
  <si>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</si>
  <si>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</si>
  <si>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</si>
  <si>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</si>
  <si>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</si>
  <si>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</si>
  <si>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</si>
  <si>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</si>
  <si>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</si>
  <si>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</si>
  <si>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</si>
  <si>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</si>
  <si>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</si>
  <si>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</si>
  <si>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</si>
  <si>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</si>
  <si>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</si>
  <si>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</si>
  <si>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</si>
  <si>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</si>
  <si>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</si>
  <si>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</si>
  <si>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</si>
  <si>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</si>
  <si>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</si>
  <si>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</si>
  <si>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</si>
  <si>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</si>
  <si>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</si>
  <si>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</si>
  <si>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</si>
  <si>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</si>
  <si>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</si>
  <si>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</si>
  <si>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</si>
  <si>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</si>
  <si>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</si>
  <si>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</si>
  <si>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</si>
  <si>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</si>
  <si>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</si>
  <si>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</si>
  <si>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</si>
  <si>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</si>
  <si>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</si>
  <si>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</si>
  <si>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</si>
  <si>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</si>
  <si>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</si>
  <si>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</si>
  <si>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</si>
  <si>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</si>
  <si>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</si>
  <si>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</si>
  <si>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</si>
  <si>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</si>
  <si>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</si>
  <si>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</si>
  <si>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</si>
  <si>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</si>
  <si>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</si>
  <si>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</si>
  <si>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</si>
  <si>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</si>
  <si>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</si>
  <si>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</si>
  <si>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</si>
  <si>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</si>
  <si>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</si>
  <si>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</si>
  <si>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</si>
  <si>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</si>
  <si>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</si>
  <si>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</si>
  <si>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</si>
  <si>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</si>
  <si>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</si>
  <si>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</si>
  <si>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</si>
  <si>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</si>
  <si>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</si>
  <si>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</si>
  <si>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</si>
  <si>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</si>
  <si>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</si>
  <si>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</si>
  <si>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</si>
  <si>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</si>
  <si>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</si>
  <si>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</si>
  <si>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</si>
  <si>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</si>
  <si>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</si>
  <si>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</si>
  <si>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</si>
  <si>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</si>
  <si>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</si>
  <si>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</si>
  <si>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</si>
  <si>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</si>
  <si>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</si>
  <si>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</si>
  <si>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</si>
  <si>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</si>
  <si>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</si>
  <si>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</si>
  <si>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</si>
  <si>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</si>
  <si>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</si>
  <si>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</si>
  <si>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</si>
  <si>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</si>
  <si>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</si>
  <si>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</si>
  <si>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</si>
  <si>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</si>
  <si>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</si>
  <si>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</si>
  <si>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</si>
  <si>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</si>
  <si>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</si>
  <si>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</si>
  <si>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</si>
  <si>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</si>
  <si>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</si>
  <si>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</si>
  <si>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</si>
  <si>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</si>
  <si>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</si>
  <si>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</si>
  <si>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</si>
  <si>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</si>
  <si>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</si>
  <si>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</si>
  <si>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</si>
  <si>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</si>
  <si>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</si>
  <si>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</si>
  <si>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</si>
  <si>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</si>
  <si>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</si>
  <si>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</si>
  <si>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</si>
  <si>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</si>
  <si>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</si>
  <si>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</si>
  <si>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</si>
  <si>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</si>
  <si>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</si>
  <si>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</si>
  <si>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</si>
  <si>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</si>
  <si>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</si>
  <si>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</si>
  <si>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</si>
  <si>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</si>
  <si>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</si>
  <si>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</si>
  <si>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</si>
  <si>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</si>
  <si>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</si>
  <si>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</si>
  <si>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</si>
  <si>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</si>
  <si>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</si>
  <si>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</si>
  <si>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</si>
  <si>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</si>
  <si>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</si>
  <si>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</si>
  <si>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</si>
  <si>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</si>
  <si>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</si>
  <si>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</si>
  <si>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</si>
  <si>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</si>
  <si>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</si>
  <si>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</si>
  <si>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</si>
  <si>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</si>
  <si>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</si>
  <si>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</si>
  <si>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</si>
  <si>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</si>
  <si>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</si>
  <si>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</si>
  <si>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</si>
  <si>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</si>
  <si>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</si>
  <si>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</si>
  <si>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</si>
  <si>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</si>
  <si>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</si>
  <si>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</si>
  <si>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</si>
  <si>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</si>
  <si>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</si>
  <si>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</si>
  <si>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</si>
  <si>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</si>
  <si>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</si>
  <si>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</si>
  <si>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</si>
  <si>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</si>
  <si>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</si>
  <si>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</si>
  <si>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</si>
  <si>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</si>
  <si>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</si>
  <si>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</si>
  <si>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</si>
  <si>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</si>
  <si>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</si>
  <si>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</si>
  <si>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</si>
  <si>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</si>
  <si>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</si>
  <si>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</si>
  <si>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</si>
  <si>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</si>
  <si>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</si>
  <si>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</si>
  <si>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</si>
  <si>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</si>
  <si>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</si>
  <si>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</si>
  <si>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</si>
  <si>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</si>
  <si>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</si>
  <si>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</si>
  <si>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</si>
  <si>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</si>
  <si>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</si>
  <si>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</si>
  <si>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</si>
  <si>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</si>
  <si>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</si>
  <si>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</si>
  <si>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</si>
  <si>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</si>
  <si>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</si>
  <si>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</si>
  <si>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</si>
  <si>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</si>
  <si>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</si>
  <si>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</si>
  <si>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</si>
  <si>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</si>
  <si>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</si>
  <si>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</si>
  <si>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</si>
  <si>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</si>
  <si>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</si>
  <si>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</si>
  <si>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</si>
  <si>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</si>
  <si>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</si>
  <si>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</si>
  <si>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</si>
  <si>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</si>
  <si>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</si>
  <si>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</si>
  <si>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</si>
  <si>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</si>
  <si>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</si>
  <si>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</si>
  <si>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</si>
  <si>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</si>
  <si>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</si>
  <si>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</si>
  <si>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</si>
  <si>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</si>
  <si>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</si>
  <si>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</si>
  <si>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</si>
  <si>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</si>
  <si>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</si>
  <si>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</si>
  <si>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</si>
  <si>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</si>
  <si>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</si>
  <si>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</si>
  <si>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</si>
  <si>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</si>
  <si>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</si>
  <si>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</si>
  <si>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</si>
  <si>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</si>
  <si>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</si>
  <si>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</si>
  <si>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</si>
  <si>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</si>
  <si>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</si>
  <si>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</si>
  <si>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</si>
  <si>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</si>
  <si>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</si>
  <si>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</si>
  <si>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</si>
  <si>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</si>
  <si>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</si>
  <si>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</si>
  <si>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</si>
  <si>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</si>
  <si>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</si>
  <si>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</si>
  <si>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</si>
  <si>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</si>
  <si>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</si>
  <si>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</si>
  <si>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</si>
  <si>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</si>
  <si>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</si>
  <si>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</si>
  <si>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</si>
  <si>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</si>
  <si>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</si>
  <si>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</si>
  <si>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</si>
  <si>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</si>
  <si>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</si>
  <si>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</si>
  <si>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</si>
  <si>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</si>
  <si>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</si>
  <si>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</si>
  <si>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</si>
  <si>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</si>
  <si>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</si>
  <si>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</si>
  <si>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</si>
  <si>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</si>
  <si>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</si>
  <si>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</si>
  <si>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</si>
  <si>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</si>
  <si>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</si>
  <si>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</si>
  <si>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</si>
  <si>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</si>
  <si>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</si>
  <si>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</si>
  <si>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</si>
  <si>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</si>
  <si>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</si>
  <si>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</si>
  <si>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</si>
  <si>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</si>
  <si>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</si>
  <si>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</si>
  <si>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</si>
  <si>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</si>
  <si>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</si>
  <si>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</si>
  <si>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</si>
  <si>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</si>
  <si>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</si>
  <si>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</si>
  <si>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</si>
  <si>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</si>
  <si>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</si>
  <si>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</si>
  <si>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</si>
  <si>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</si>
  <si>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</si>
  <si>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</si>
  <si>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</si>
  <si>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</si>
  <si>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</si>
  <si>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</si>
  <si>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</si>
  <si>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</si>
  <si>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</si>
  <si>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</si>
  <si>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</si>
  <si>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</si>
  <si>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</si>
  <si>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</si>
  <si>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</si>
  <si>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</si>
  <si>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</si>
  <si>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</si>
  <si>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</si>
  <si>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</si>
  <si>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</si>
  <si>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</si>
  <si>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</si>
  <si>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</si>
  <si>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</si>
  <si>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</si>
  <si>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</si>
  <si>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</si>
  <si>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</si>
  <si>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</si>
  <si>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</si>
  <si>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</si>
  <si>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</si>
  <si>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</si>
  <si>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</si>
  <si>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</si>
  <si>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</si>
  <si>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</si>
  <si>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</si>
  <si>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</si>
  <si>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</si>
  <si>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</si>
  <si>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</si>
  <si>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</si>
  <si>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</si>
  <si>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</si>
  <si>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</si>
  <si>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</si>
  <si>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</si>
  <si>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</si>
  <si>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</si>
  <si>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</si>
  <si>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</si>
  <si>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</si>
  <si>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</si>
  <si>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</si>
  <si>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</si>
  <si>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</si>
  <si>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</si>
  <si>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</si>
  <si>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</si>
  <si>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</si>
  <si>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</si>
  <si>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</si>
  <si>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</si>
  <si>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</si>
  <si>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</si>
  <si>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</si>
  <si>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</si>
  <si>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</si>
  <si>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</si>
  <si>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</si>
  <si>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</si>
  <si>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</si>
  <si>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</si>
  <si>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</si>
  <si>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</si>
  <si>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</si>
  <si>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</si>
  <si>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</si>
  <si>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</si>
  <si>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</si>
  <si>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</si>
  <si>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</si>
  <si>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</si>
  <si>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</si>
  <si>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</si>
  <si>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</si>
  <si>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</si>
  <si>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</si>
  <si>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</si>
  <si>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</si>
  <si>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</si>
  <si>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</si>
  <si>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</si>
  <si>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</si>
  <si>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</si>
  <si>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</si>
  <si>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</si>
  <si>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</si>
  <si>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</si>
  <si>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</si>
  <si>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</si>
  <si>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</si>
  <si>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</si>
  <si>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</si>
  <si>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</si>
  <si>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</si>
  <si>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</si>
  <si>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</si>
  <si>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</si>
  <si>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</si>
  <si>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</si>
  <si>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</si>
  <si>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</si>
  <si>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</si>
  <si>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</si>
  <si>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</si>
  <si>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</si>
  <si>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</si>
  <si>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</si>
  <si>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</si>
  <si>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</si>
  <si>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</si>
  <si>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</si>
  <si>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</si>
  <si>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</si>
  <si>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</si>
  <si>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</si>
  <si>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</si>
  <si>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</si>
  <si>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</si>
  <si>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</si>
  <si>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</si>
  <si>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</si>
  <si>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</si>
  <si>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</si>
  <si>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</si>
  <si>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</si>
  <si>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</si>
  <si>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</si>
  <si>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</si>
  <si>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</si>
  <si>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</si>
  <si>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</si>
  <si>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</si>
  <si>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</si>
  <si>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</si>
  <si>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</si>
  <si>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</si>
  <si>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</si>
  <si>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</si>
  <si>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</si>
  <si>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</si>
  <si>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</si>
  <si>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</si>
  <si>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</si>
  <si>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</si>
  <si>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</si>
  <si>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</si>
  <si>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</si>
  <si>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</si>
  <si>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</si>
  <si>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</si>
  <si>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</si>
  <si>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</si>
  <si>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</si>
  <si>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</si>
  <si>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</si>
  <si>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</si>
  <si>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</si>
  <si>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</si>
  <si>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</si>
  <si>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</si>
  <si>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</si>
  <si>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</si>
  <si>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</si>
  <si>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</si>
  <si>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</si>
  <si>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</si>
  <si>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</si>
  <si>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</si>
  <si>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</si>
  <si>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</si>
  <si>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</si>
  <si>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</si>
  <si>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</si>
  <si>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</si>
  <si>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</si>
  <si>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</si>
  <si>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</si>
  <si>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</si>
  <si>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</si>
  <si>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</si>
  <si>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</si>
  <si>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</si>
  <si>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</si>
  <si>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</si>
  <si>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</si>
  <si>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</si>
  <si>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</si>
  <si>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</si>
  <si>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</si>
  <si>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</si>
  <si>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</si>
  <si>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</si>
  <si>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</si>
  <si>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</si>
  <si>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</si>
  <si>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</si>
  <si>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</si>
  <si>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</si>
  <si>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</si>
  <si>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</si>
  <si>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</si>
  <si>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</si>
  <si>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</si>
  <si>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</si>
  <si>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</si>
  <si>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</si>
  <si>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</si>
  <si>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</si>
  <si>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</si>
  <si>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</si>
  <si>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</si>
  <si>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</si>
  <si>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</si>
  <si>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</si>
  <si>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</si>
  <si>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</si>
  <si>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</si>
  <si>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</si>
  <si>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</si>
  <si>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</si>
  <si>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</si>
  <si>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</si>
  <si>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</si>
  <si>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</si>
  <si>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</si>
  <si>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</si>
  <si>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</si>
  <si>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</si>
  <si>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</si>
  <si>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</si>
  <si>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</si>
  <si>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</si>
  <si>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</si>
  <si>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</si>
  <si>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</si>
  <si>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</si>
  <si>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</si>
  <si>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</si>
  <si>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</si>
  <si>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</si>
  <si>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</si>
  <si>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</si>
  <si>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</si>
  <si>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</si>
  <si>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</si>
  <si>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</si>
  <si>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</si>
  <si>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</si>
  <si>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</si>
  <si>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</si>
  <si>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</si>
  <si>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</si>
  <si>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</si>
  <si>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</si>
  <si>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</si>
  <si>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</si>
  <si>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</si>
  <si>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</si>
  <si>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</si>
  <si>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</si>
  <si>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</si>
  <si>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</si>
  <si>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</si>
  <si>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</si>
  <si>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</si>
  <si>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</si>
  <si>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</si>
  <si>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</si>
  <si>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</si>
  <si>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</si>
  <si>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</si>
  <si>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</si>
  <si>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</si>
  <si>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</si>
  <si>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</si>
  <si>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</si>
  <si>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</si>
  <si>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</si>
  <si>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</si>
  <si>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</si>
  <si>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</si>
  <si>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</si>
  <si>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</si>
  <si>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</si>
  <si>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</si>
  <si>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</si>
  <si>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</si>
  <si>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</si>
  <si>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</si>
  <si>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</si>
  <si>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</si>
  <si>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</si>
  <si>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</si>
  <si>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</si>
  <si>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</si>
  <si>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</si>
  <si>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</si>
  <si>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</si>
  <si>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</si>
  <si>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</si>
  <si>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</si>
  <si>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</si>
  <si>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</si>
  <si>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</si>
  <si>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</si>
  <si>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</si>
  <si>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</si>
  <si>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</si>
  <si>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</si>
  <si>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</si>
  <si>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</si>
  <si>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</si>
  <si>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</si>
  <si>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</si>
  <si>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</si>
  <si>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</si>
  <si>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</si>
  <si>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</si>
  <si>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</si>
  <si>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</si>
  <si>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</si>
  <si>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</si>
  <si>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</si>
  <si>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</si>
  <si>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</si>
  <si>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</si>
  <si>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</si>
  <si>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</si>
  <si>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</si>
  <si>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</si>
  <si>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</si>
  <si>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</si>
  <si>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</si>
  <si>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</si>
  <si>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</si>
  <si>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</si>
  <si>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</si>
  <si>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</si>
  <si>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</si>
  <si>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</si>
  <si>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</si>
  <si>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</si>
  <si>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</si>
  <si>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</si>
  <si>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</si>
  <si>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</si>
  <si>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</si>
  <si>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</si>
  <si>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</si>
  <si>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</si>
  <si>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</si>
  <si>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</si>
  <si>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</si>
  <si>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</si>
  <si>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</si>
  <si>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</si>
  <si>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</si>
  <si>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</si>
  <si>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</si>
  <si>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</si>
  <si>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</si>
  <si>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</si>
  <si>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</si>
  <si>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</si>
  <si>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</si>
  <si>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</si>
  <si>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</si>
  <si>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</si>
  <si>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</si>
  <si>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</si>
  <si>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</si>
  <si>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</si>
  <si>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</si>
  <si>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</si>
  <si>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</si>
  <si>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</si>
  <si>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</si>
  <si>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</si>
  <si>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</si>
  <si>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</si>
  <si>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</si>
  <si>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</si>
  <si>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</si>
  <si>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</si>
  <si>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</si>
  <si>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</si>
  <si>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</si>
  <si>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</si>
  <si>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</si>
  <si>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</si>
  <si>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</si>
  <si>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</si>
  <si>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</si>
  <si>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</si>
  <si>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</si>
  <si>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</si>
  <si>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</si>
  <si>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</si>
  <si>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</si>
  <si>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</si>
  <si>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</si>
  <si>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</si>
  <si>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</si>
  <si>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</si>
  <si>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</si>
  <si>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</si>
  <si>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</si>
  <si>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</si>
  <si>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</si>
  <si>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</si>
  <si>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</si>
  <si>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</si>
  <si>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</si>
  <si>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</si>
  <si>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</si>
  <si>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</si>
  <si>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</si>
  <si>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</si>
  <si>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</si>
  <si>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</si>
  <si>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</si>
  <si>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</si>
  <si>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</si>
  <si>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</si>
  <si>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</si>
  <si>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</si>
  <si>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</si>
  <si>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</si>
  <si>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</si>
  <si>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</si>
  <si>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</si>
  <si>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</si>
  <si>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</si>
  <si>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</si>
  <si>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</si>
  <si>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</si>
  <si>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</si>
  <si>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</si>
  <si>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</si>
  <si>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</si>
  <si>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</si>
  <si>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</si>
  <si>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</si>
  <si>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</si>
  <si>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</si>
  <si>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</si>
  <si>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</si>
  <si>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</si>
  <si>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</si>
  <si>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</si>
  <si>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</si>
  <si>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</si>
  <si>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</si>
  <si>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</si>
  <si>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</si>
  <si>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</si>
  <si>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</si>
  <si>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</si>
  <si>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</si>
  <si>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</si>
  <si>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</si>
  <si>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</si>
  <si>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</si>
  <si>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</si>
  <si>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</si>
  <si>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</si>
  <si>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</si>
  <si>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</si>
  <si>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</si>
  <si>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</si>
  <si>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</si>
  <si>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</si>
  <si>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</si>
  <si>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</si>
  <si>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</si>
  <si>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</si>
  <si>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</si>
  <si>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</si>
  <si>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</si>
  <si>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</si>
  <si>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</si>
  <si>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</si>
  <si>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</si>
  <si>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</si>
  <si>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</si>
  <si>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</si>
  <si>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</si>
  <si>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</si>
  <si>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</si>
  <si>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</si>
  <si>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</si>
  <si>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</si>
  <si>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</si>
  <si>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</si>
  <si>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</si>
  <si>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</si>
  <si>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</si>
  <si>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</si>
  <si>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</si>
  <si>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</si>
  <si>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</si>
  <si>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</si>
  <si>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</si>
  <si>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</si>
  <si>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</si>
  <si>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</si>
  <si>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</si>
  <si>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</si>
  <si>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</si>
  <si>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</si>
  <si>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</si>
  <si>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</si>
  <si>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</si>
  <si>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</si>
  <si>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</si>
  <si>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</si>
  <si>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</si>
  <si>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</si>
  <si>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</si>
  <si>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</si>
  <si>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</si>
  <si>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</si>
  <si>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</si>
  <si>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</si>
  <si>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</si>
  <si>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</si>
  <si>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</si>
  <si>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</si>
  <si>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</si>
  <si>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</si>
  <si>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</si>
  <si>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</si>
  <si>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</si>
  <si>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</si>
  <si>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</si>
  <si>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</si>
  <si>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</si>
  <si>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</si>
  <si>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</si>
  <si>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</si>
  <si>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</si>
  <si>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</si>
  <si>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</si>
  <si>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</si>
  <si>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</si>
  <si>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</si>
  <si>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</si>
  <si>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</si>
  <si>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</si>
  <si>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</si>
  <si>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</si>
  <si>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</si>
  <si>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</si>
  <si>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</si>
  <si>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</si>
  <si>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</si>
  <si>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</si>
  <si>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</si>
  <si>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</si>
  <si>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</si>
  <si>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</si>
  <si>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</si>
  <si>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</si>
  <si>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</si>
  <si>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</si>
  <si>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</si>
  <si>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</si>
  <si>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</si>
  <si>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</si>
  <si>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</si>
  <si>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</si>
  <si>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</si>
  <si>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</si>
  <si>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</si>
  <si>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</si>
  <si>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</si>
  <si>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</si>
  <si>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</si>
  <si>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</si>
  <si>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</si>
  <si>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</si>
  <si>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</si>
  <si>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</si>
  <si>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</si>
  <si>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</si>
  <si>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</si>
  <si>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</si>
  <si>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</si>
  <si>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</si>
  <si>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</si>
  <si>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</si>
  <si>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</si>
  <si>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</si>
  <si>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</si>
  <si>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</si>
  <si>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</si>
  <si>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</si>
  <si>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</si>
  <si>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</si>
  <si>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</si>
  <si>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</si>
  <si>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</si>
  <si>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</si>
  <si>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</si>
  <si>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</si>
  <si>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</si>
  <si>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</si>
  <si>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</si>
  <si>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</si>
  <si>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</si>
  <si>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</si>
  <si>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</si>
  <si>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</si>
  <si>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</si>
  <si>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</si>
  <si>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</si>
  <si>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</si>
  <si>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</si>
  <si>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</si>
  <si>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</si>
  <si>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</si>
  <si>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</si>
  <si>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</si>
  <si>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</si>
  <si>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</si>
  <si>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</si>
  <si>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</si>
  <si>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</si>
  <si>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</si>
  <si>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</si>
  <si>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</si>
  <si>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</si>
  <si>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</si>
  <si>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</si>
  <si>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</si>
  <si>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</si>
  <si>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</si>
  <si>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</si>
  <si>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</si>
  <si>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</si>
  <si>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</si>
  <si>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</si>
  <si>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</si>
  <si>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</si>
  <si>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</si>
  <si>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</si>
  <si>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</si>
  <si>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</si>
  <si>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</si>
  <si>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</si>
  <si>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</si>
  <si>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</si>
  <si>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</si>
  <si>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</si>
  <si>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</si>
  <si>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</si>
  <si>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</si>
  <si>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</si>
  <si>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</si>
  <si>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</si>
  <si>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</si>
  <si>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</si>
  <si>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</si>
  <si>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</si>
  <si>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</si>
  <si>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</si>
  <si>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</si>
  <si>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</si>
  <si>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</si>
  <si>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</si>
  <si>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</si>
  <si>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</si>
  <si>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</si>
  <si>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</si>
  <si>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</si>
  <si>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</si>
  <si>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</si>
  <si>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</si>
  <si>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</si>
  <si>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</si>
  <si>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</si>
  <si>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</si>
  <si>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</si>
  <si>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</si>
  <si>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</si>
  <si>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</si>
  <si>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</si>
  <si>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</si>
  <si>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</si>
  <si>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</si>
  <si>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</si>
  <si>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</si>
  <si>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</si>
  <si>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</si>
  <si>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</si>
  <si>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</si>
  <si>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</si>
  <si>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</si>
  <si>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</si>
  <si>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</si>
  <si>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</si>
  <si>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</si>
  <si>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</si>
  <si>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</si>
  <si>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</si>
  <si>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</si>
  <si>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</si>
  <si>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</si>
  <si>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</si>
  <si>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</si>
  <si>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</si>
  <si>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</si>
  <si>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</si>
  <si>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</si>
  <si>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</si>
  <si>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</si>
  <si>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</si>
  <si>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</si>
  <si>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</si>
  <si>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</si>
  <si>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</si>
  <si>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</si>
  <si>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</si>
  <si>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</si>
  <si>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</si>
  <si>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</si>
  <si>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</si>
  <si>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</si>
  <si>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</si>
  <si>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</si>
  <si>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</si>
  <si>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</si>
  <si>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</si>
  <si>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</si>
  <si>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</si>
  <si>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</si>
  <si>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</si>
  <si>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</si>
  <si>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</si>
  <si>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</si>
  <si>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</si>
  <si>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</si>
  <si>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</si>
  <si>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</si>
  <si>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</si>
  <si>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</si>
  <si>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</si>
  <si>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</si>
  <si>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</si>
  <si>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</si>
  <si>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</si>
  <si>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</si>
  <si>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</si>
  <si>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</si>
  <si>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</si>
  <si>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</si>
  <si>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</si>
  <si>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</si>
  <si>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</si>
  <si>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</si>
  <si>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</si>
  <si>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</si>
  <si>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</si>
  <si>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</si>
  <si>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</si>
  <si>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</si>
  <si>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</si>
  <si>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</si>
  <si>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</si>
  <si>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</si>
  <si>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</si>
  <si>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</si>
  <si>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</si>
  <si>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</si>
  <si>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</si>
  <si>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</si>
  <si>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</si>
  <si>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</si>
  <si>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</si>
  <si>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</si>
  <si>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</si>
  <si>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</si>
  <si>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</si>
  <si>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</si>
  <si>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</si>
  <si>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</si>
  <si>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</si>
  <si>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</si>
  <si>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</si>
  <si>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</si>
  <si>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</si>
  <si>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</si>
  <si>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</si>
  <si>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</si>
  <si>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</si>
  <si>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</si>
  <si>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</si>
  <si>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</si>
  <si>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</si>
  <si>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</si>
  <si>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</si>
  <si>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</si>
  <si>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</si>
  <si>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</si>
  <si>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</si>
  <si>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</si>
  <si>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</si>
  <si>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</si>
  <si>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</si>
  <si>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</si>
  <si>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</si>
  <si>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</si>
  <si>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</si>
  <si>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</si>
  <si>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</si>
  <si>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</si>
  <si>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</si>
  <si>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</si>
  <si>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</si>
  <si>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</si>
  <si>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</si>
  <si>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</si>
  <si>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</si>
  <si>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</si>
  <si>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</si>
  <si>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</si>
  <si>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</si>
  <si>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</si>
  <si>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</si>
  <si>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</si>
  <si>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</si>
  <si>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</si>
  <si>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</si>
  <si>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</si>
  <si>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</si>
  <si>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</si>
  <si>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</si>
  <si>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</si>
  <si>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</si>
  <si>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</si>
  <si>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</si>
  <si>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</si>
  <si>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</si>
  <si>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</si>
  <si>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</si>
  <si>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</si>
  <si>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</si>
  <si>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</si>
  <si>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</si>
  <si>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</si>
  <si>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</si>
  <si>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</si>
  <si>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</si>
  <si>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</si>
  <si>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</si>
  <si>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</si>
  <si>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</si>
  <si>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</si>
  <si>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</si>
  <si>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</si>
  <si>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</si>
  <si>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</si>
  <si>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</si>
  <si>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</si>
  <si>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</si>
  <si>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</si>
  <si>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</si>
  <si>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</si>
  <si>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</si>
  <si>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</si>
  <si>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</si>
  <si>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</si>
  <si>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</si>
  <si>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</si>
  <si>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</si>
  <si>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</si>
  <si>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</si>
  <si>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</si>
  <si>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</si>
  <si>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</si>
  <si>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</si>
  <si>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</si>
  <si>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</si>
  <si>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</si>
  <si>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</si>
  <si>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</si>
  <si>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</si>
  <si>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</si>
  <si>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</si>
  <si>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</si>
  <si>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</si>
  <si>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</si>
  <si>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</si>
  <si>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</si>
  <si>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</si>
  <si>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</si>
  <si>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</si>
  <si>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</si>
  <si>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</si>
  <si>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</si>
  <si>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</si>
  <si>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</si>
  <si>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</si>
  <si>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</si>
  <si>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</si>
  <si>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</si>
  <si>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</si>
  <si>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</si>
  <si>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</si>
  <si>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</si>
  <si>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</si>
  <si>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</si>
  <si>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</si>
  <si>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</si>
  <si>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</si>
  <si>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</si>
  <si>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</si>
  <si>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</si>
  <si>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</si>
  <si>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</si>
  <si>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</si>
  <si>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</si>
  <si>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</si>
  <si>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</si>
  <si>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</si>
  <si>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</si>
  <si>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</si>
  <si>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</si>
  <si>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</si>
  <si>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</si>
  <si>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</si>
  <si>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</si>
  <si>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</si>
  <si>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</si>
  <si>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</si>
  <si>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</si>
  <si>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</si>
  <si>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</si>
  <si>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</si>
  <si>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</si>
  <si>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</si>
  <si>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</si>
  <si>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</si>
  <si>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</si>
  <si>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</si>
  <si>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</si>
  <si>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</si>
  <si>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</si>
  <si>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</si>
  <si>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</si>
  <si>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</si>
  <si>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</si>
  <si>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</si>
  <si>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</si>
  <si>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</si>
  <si>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</si>
  <si>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</si>
  <si>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</si>
  <si>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</si>
  <si>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</si>
  <si>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</si>
  <si>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</si>
  <si>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</si>
  <si>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</si>
  <si>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</si>
  <si>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</si>
  <si>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</si>
  <si>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</si>
  <si>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</si>
  <si>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</si>
  <si>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</si>
  <si>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</si>
  <si>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</si>
  <si>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</si>
  <si>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</si>
  <si>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</si>
  <si>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</si>
  <si>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</si>
  <si>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</si>
  <si>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</si>
  <si>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</si>
  <si>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</si>
  <si>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</si>
  <si>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</si>
  <si>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</si>
  <si>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</si>
  <si>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</si>
  <si>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</si>
  <si>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</si>
  <si>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</si>
  <si>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</si>
  <si>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</si>
  <si>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</si>
  <si>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</si>
  <si>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</si>
  <si>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</si>
  <si>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</si>
  <si>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</si>
  <si>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</si>
  <si>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</si>
  <si>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</si>
  <si>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</si>
  <si>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</si>
  <si>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</si>
  <si>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</si>
  <si>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</si>
  <si>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</si>
  <si>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</si>
  <si>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</si>
  <si>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</si>
  <si>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</si>
  <si>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</si>
  <si>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</si>
  <si>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</si>
  <si>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</si>
  <si>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</si>
  <si>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</si>
  <si>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</si>
  <si>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</si>
  <si>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</si>
  <si>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</si>
  <si>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</si>
  <si>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</si>
  <si>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</si>
  <si>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</si>
  <si>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</si>
  <si>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</si>
  <si>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</si>
  <si>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</si>
  <si>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</si>
  <si>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</si>
  <si>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</si>
  <si>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</si>
  <si>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</si>
  <si>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</si>
  <si>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</si>
  <si>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</si>
  <si>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</si>
  <si>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</si>
  <si>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</si>
  <si>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</si>
  <si>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</si>
  <si>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</si>
  <si>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</si>
  <si>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</si>
  <si>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</si>
  <si>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</si>
  <si>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</si>
  <si>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</si>
  <si>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</si>
  <si>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</si>
  <si>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</si>
  <si>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</si>
  <si>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</si>
  <si>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</si>
  <si>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</si>
  <si>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</si>
  <si>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</si>
  <si>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</si>
  <si>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</si>
  <si>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</si>
  <si>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</si>
  <si>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</si>
  <si>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</si>
  <si>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</si>
  <si>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</si>
  <si>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</si>
  <si>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</si>
  <si>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</si>
  <si>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</si>
  <si>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</si>
  <si>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</si>
  <si>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</si>
  <si>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</si>
  <si>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</si>
  <si>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</si>
  <si>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</si>
  <si>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</si>
  <si>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</si>
  <si>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</si>
  <si>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</si>
  <si>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</si>
  <si>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</si>
  <si>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</si>
  <si>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</si>
  <si>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</si>
  <si>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</si>
  <si>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</si>
  <si>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</si>
  <si>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</si>
  <si>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</si>
  <si>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</si>
  <si>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</si>
  <si>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</si>
  <si>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</si>
  <si>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</si>
  <si>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</si>
  <si>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</si>
  <si>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</si>
  <si>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</si>
  <si>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</si>
  <si>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</si>
  <si>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</si>
  <si>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</si>
  <si>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</si>
  <si>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</si>
  <si>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</si>
  <si>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</si>
  <si>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</si>
  <si>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</si>
  <si>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</si>
  <si>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</si>
  <si>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</si>
  <si>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</si>
  <si>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</si>
  <si>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</si>
  <si>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</si>
  <si>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</si>
  <si>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</si>
  <si>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</si>
  <si>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</si>
  <si>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</si>
  <si>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</si>
  <si>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</si>
  <si>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</si>
  <si>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</si>
  <si>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</si>
  <si>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</si>
  <si>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</si>
  <si>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</si>
  <si>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</si>
  <si>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</si>
  <si>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</si>
  <si>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</si>
  <si>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</si>
  <si>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</si>
  <si>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</si>
  <si>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</si>
  <si>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</si>
  <si>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</si>
  <si>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</si>
  <si>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</si>
  <si>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</si>
  <si>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</si>
  <si>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</si>
  <si>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</si>
  <si>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</si>
  <si>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</si>
  <si>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</si>
  <si>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</si>
  <si>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</si>
  <si>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</si>
  <si>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</si>
  <si>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</si>
  <si>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</si>
  <si>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</si>
  <si>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</si>
  <si>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</si>
  <si>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</si>
  <si>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</si>
  <si>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</si>
  <si>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</si>
  <si>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</si>
  <si>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</si>
  <si>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</si>
  <si>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</si>
  <si>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</si>
  <si>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</si>
  <si>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</si>
  <si>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</si>
  <si>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</si>
  <si>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</si>
  <si>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</si>
  <si>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</si>
  <si>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</si>
  <si>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</si>
  <si>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</si>
  <si>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</si>
  <si>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</si>
  <si>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</si>
  <si>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</si>
  <si>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</si>
  <si>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</si>
  <si>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</si>
  <si>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</si>
  <si>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</si>
  <si>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</si>
  <si>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</si>
  <si>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</si>
  <si>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</si>
  <si>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</si>
  <si>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</si>
  <si>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</si>
  <si>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</si>
  <si>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</si>
  <si>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</si>
  <si>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</si>
  <si>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</si>
  <si>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</si>
  <si>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</si>
  <si>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</si>
  <si>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</si>
  <si>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</si>
  <si>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</si>
  <si>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</si>
  <si>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</si>
  <si>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</si>
  <si>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</si>
  <si>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</si>
  <si>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</si>
  <si>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</si>
  <si>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</si>
  <si>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</si>
  <si>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</si>
  <si>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</si>
  <si>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</si>
  <si>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</si>
  <si>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</si>
  <si>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</si>
  <si>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</si>
  <si>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</si>
  <si>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</si>
  <si>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</si>
  <si>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</si>
  <si>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</si>
  <si>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</si>
  <si>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</si>
  <si>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</si>
  <si>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</si>
  <si>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</si>
  <si>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</si>
  <si>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</si>
  <si>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</si>
  <si>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</si>
  <si>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</si>
  <si>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</si>
  <si>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</si>
  <si>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</si>
  <si>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</si>
  <si>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</si>
  <si>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</si>
  <si>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</si>
  <si>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</si>
  <si>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</si>
  <si>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</si>
  <si>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</si>
  <si>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</si>
  <si>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</si>
  <si>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</si>
  <si>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</si>
  <si>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</si>
  <si>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</si>
  <si>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</si>
  <si>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</si>
  <si>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</si>
  <si>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</si>
  <si>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</si>
  <si>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</si>
  <si>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</si>
  <si>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</si>
  <si>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</si>
  <si>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</si>
  <si>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</si>
  <si>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</si>
  <si>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</si>
  <si>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</si>
  <si>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</si>
  <si>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</si>
  <si>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</si>
  <si>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</si>
  <si>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</si>
  <si>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</si>
  <si>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</si>
  <si>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</si>
  <si>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</si>
  <si>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</si>
  <si>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</si>
  <si>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</si>
  <si>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</si>
  <si>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</si>
  <si>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</si>
  <si>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</si>
  <si>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</si>
  <si>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</si>
  <si>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</si>
  <si>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</si>
  <si>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</si>
  <si>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</si>
  <si>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</si>
  <si>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</si>
  <si>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</si>
  <si>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</si>
  <si>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</si>
  <si>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</si>
  <si>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</si>
  <si>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</si>
  <si>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</si>
  <si>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</si>
  <si>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</si>
  <si>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</si>
  <si>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</si>
  <si>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</si>
  <si>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</si>
  <si>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</si>
  <si>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</si>
  <si>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</si>
  <si>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</si>
  <si>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</si>
  <si>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</si>
  <si>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</si>
  <si>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</si>
  <si>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</si>
  <si>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</si>
  <si>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</si>
  <si>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</si>
  <si>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</si>
  <si>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</si>
  <si>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</si>
  <si>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</si>
  <si>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</si>
  <si>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</si>
  <si>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</si>
  <si>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</si>
  <si>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</si>
  <si>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</si>
  <si>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</si>
  <si>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</si>
  <si>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</si>
  <si>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</si>
  <si>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</si>
  <si>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</si>
  <si>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</si>
  <si>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</si>
  <si>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</si>
  <si>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</si>
  <si>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</si>
  <si>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</si>
  <si>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</si>
  <si>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</si>
  <si>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</si>
  <si>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</si>
  <si>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</si>
  <si>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</si>
  <si>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</si>
  <si>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</si>
  <si>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</si>
  <si>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</si>
  <si>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</si>
  <si>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</si>
  <si>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</si>
  <si>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</si>
  <si>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</si>
  <si>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</si>
  <si>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</si>
  <si>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</si>
  <si>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</si>
  <si>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</si>
  <si>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</si>
  <si>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</si>
  <si>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</si>
  <si>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</si>
  <si>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</si>
  <si>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</si>
  <si>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</si>
  <si>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</si>
  <si>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</si>
  <si>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</si>
  <si>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</si>
  <si>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</si>
  <si>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</si>
  <si>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</si>
  <si>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</si>
  <si>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</si>
  <si>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</si>
  <si>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</si>
  <si>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</si>
  <si>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</si>
  <si>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</si>
  <si>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</si>
  <si>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</si>
  <si>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</si>
  <si>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</si>
  <si>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</si>
  <si>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</si>
  <si>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</si>
  <si>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</si>
  <si>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</si>
  <si>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</si>
  <si>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</si>
  <si>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</si>
  <si>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</si>
  <si>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</si>
  <si>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</si>
  <si>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</si>
  <si>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</si>
  <si>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</si>
  <si>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</si>
  <si>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</si>
  <si>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</si>
  <si>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</si>
  <si>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</si>
  <si>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</si>
  <si>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</si>
  <si>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</si>
  <si>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</si>
  <si>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</si>
  <si>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</si>
  <si>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</si>
  <si>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</si>
  <si>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</si>
  <si>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</si>
  <si>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</si>
  <si>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</si>
  <si>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</si>
  <si>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</si>
  <si>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</si>
  <si>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</si>
  <si>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</si>
  <si>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</si>
  <si>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</si>
  <si>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</si>
  <si>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</si>
  <si>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</si>
  <si>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</si>
  <si>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</si>
  <si>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</si>
  <si>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</si>
  <si>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</si>
  <si>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</si>
  <si>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</si>
  <si>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</si>
  <si>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</si>
  <si>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</si>
  <si>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</si>
  <si>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</si>
  <si>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</si>
  <si>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</si>
  <si>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</si>
  <si>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</si>
  <si>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</si>
  <si>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</si>
  <si>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</si>
  <si>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</si>
  <si>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</si>
  <si>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</si>
  <si>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</si>
  <si>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</si>
  <si>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</si>
  <si>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</si>
  <si>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</si>
  <si>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</si>
  <si>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</si>
  <si>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</si>
  <si>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</si>
  <si>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</si>
  <si>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</si>
  <si>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</si>
  <si>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</si>
  <si>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</si>
  <si>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</si>
  <si>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</si>
  <si>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</si>
  <si>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</si>
  <si>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</si>
  <si>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</si>
  <si>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</si>
  <si>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</si>
  <si>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</si>
  <si>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</si>
  <si>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</si>
  <si>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</si>
  <si>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</si>
  <si>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</si>
  <si>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</si>
  <si>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</si>
  <si>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</si>
  <si>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</si>
  <si>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</si>
  <si>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</si>
  <si>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</si>
  <si>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</si>
  <si>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</si>
  <si>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</si>
  <si>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</si>
  <si>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</si>
  <si>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</si>
  <si>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</si>
  <si>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</si>
  <si>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</si>
  <si>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</si>
  <si>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</si>
  <si>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</si>
  <si>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</si>
  <si>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</si>
  <si>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</si>
  <si>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</si>
  <si>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</si>
  <si>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</si>
  <si>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</si>
  <si>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</si>
  <si>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</si>
  <si>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</si>
  <si>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</si>
  <si>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</si>
  <si>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</si>
  <si>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</si>
  <si>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</si>
  <si>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</si>
  <si>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</si>
  <si>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</si>
  <si>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</si>
  <si>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</si>
  <si>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</si>
  <si>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</si>
  <si>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</si>
  <si>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</si>
  <si>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</si>
  <si>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</si>
  <si>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</si>
  <si>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</si>
  <si>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</si>
  <si>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</si>
  <si>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</si>
  <si>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</si>
  <si>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</si>
  <si>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</si>
  <si>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</si>
  <si>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</si>
  <si>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</si>
  <si>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</si>
  <si>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</si>
  <si>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</si>
  <si>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</si>
  <si>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</si>
  <si>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</si>
  <si>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</si>
  <si>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</si>
  <si>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</si>
  <si>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</si>
  <si>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</si>
  <si>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</si>
  <si>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</si>
  <si>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</si>
  <si>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</si>
  <si>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</si>
  <si>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</si>
  <si>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</si>
  <si>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</si>
  <si>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</si>
  <si>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</si>
  <si>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</si>
  <si>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</si>
  <si>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</si>
  <si>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</si>
  <si>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</si>
  <si>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</si>
  <si>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</si>
  <si>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</si>
  <si>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</si>
  <si>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</si>
  <si>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</si>
  <si>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</si>
  <si>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</si>
  <si>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</si>
  <si>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</si>
  <si>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</si>
  <si>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</si>
  <si>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</si>
  <si>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</si>
  <si>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</si>
  <si>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</si>
  <si>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</si>
  <si>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</si>
  <si>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</si>
  <si>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</si>
  <si>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</si>
  <si>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</si>
  <si>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</si>
  <si>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</si>
  <si>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</si>
  <si>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</si>
  <si>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</si>
  <si>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</si>
  <si>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</si>
  <si>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</si>
  <si>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</si>
  <si>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</si>
  <si>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</si>
  <si>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</si>
  <si>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</si>
  <si>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</si>
  <si>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</si>
  <si>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</si>
  <si>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</si>
  <si>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</si>
  <si>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</si>
  <si>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</si>
  <si>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</si>
  <si>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</si>
  <si>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</si>
  <si>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</si>
  <si>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</si>
  <si>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</si>
  <si>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</si>
  <si>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</si>
  <si>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</si>
  <si>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</si>
  <si>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</si>
  <si>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</si>
  <si>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</si>
  <si>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</si>
  <si>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</si>
  <si>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</si>
  <si>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</si>
  <si>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</si>
  <si>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</si>
  <si>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</si>
  <si>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</si>
  <si>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</si>
  <si>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</si>
  <si>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</si>
  <si>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</si>
  <si>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</si>
  <si>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</si>
  <si>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</si>
  <si>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</si>
  <si>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</si>
  <si>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</si>
  <si>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</si>
  <si>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</si>
  <si>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</si>
  <si>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</si>
  <si>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</si>
  <si>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</si>
  <si>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</si>
  <si>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</si>
  <si>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</si>
  <si>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</si>
  <si>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</si>
  <si>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</si>
  <si>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</si>
  <si>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</si>
  <si>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</si>
  <si>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</si>
  <si>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</si>
  <si>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</si>
  <si>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</si>
  <si>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</si>
  <si>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</si>
  <si>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</si>
  <si>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</si>
  <si>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</si>
  <si>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</si>
  <si>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</si>
  <si>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</si>
  <si>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</si>
  <si>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</si>
  <si>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</si>
  <si>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</si>
  <si>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</si>
  <si>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</si>
  <si>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</si>
  <si>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</si>
  <si>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</si>
  <si>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</si>
  <si>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</si>
  <si>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</si>
  <si>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</si>
  <si>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</si>
  <si>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</si>
  <si>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</si>
  <si>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</si>
  <si>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</si>
  <si>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</si>
  <si>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</si>
  <si>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</si>
  <si>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</si>
  <si>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</si>
  <si>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</si>
  <si>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</si>
  <si>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</si>
  <si>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</si>
  <si>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</si>
  <si>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</si>
  <si>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</si>
  <si>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</si>
  <si>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</si>
  <si>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</si>
  <si>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</si>
  <si>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</si>
  <si>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</si>
  <si>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</si>
  <si>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</si>
  <si>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</si>
  <si>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</si>
  <si>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</si>
  <si>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</si>
  <si>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</si>
  <si>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</si>
  <si>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</si>
  <si>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</si>
  <si>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</si>
  <si>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</si>
  <si>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</si>
  <si>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</si>
  <si>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</si>
  <si>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</si>
  <si>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</si>
  <si>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</si>
  <si>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</si>
  <si>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</si>
  <si>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</si>
  <si>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</si>
  <si>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</si>
  <si>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</si>
  <si>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</si>
  <si>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</si>
  <si>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</si>
  <si>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</si>
  <si>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</si>
  <si>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</si>
  <si>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</si>
  <si>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</si>
  <si>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</si>
  <si>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</si>
  <si>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</si>
  <si>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</si>
  <si>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</si>
  <si>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</si>
  <si>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</si>
  <si>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</si>
  <si>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</si>
  <si>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</si>
  <si>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</si>
  <si>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</si>
  <si>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</si>
  <si>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</si>
  <si>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</si>
  <si>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</si>
  <si>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</si>
  <si>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</si>
  <si>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</si>
  <si>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</si>
  <si>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</si>
  <si>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</si>
  <si>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</si>
  <si>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</si>
  <si>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</si>
  <si>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</si>
  <si>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</si>
  <si>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</si>
  <si>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</si>
  <si>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</si>
  <si>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</si>
  <si>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</si>
  <si>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</si>
  <si>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</si>
  <si>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</si>
  <si>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</si>
  <si>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</si>
  <si>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</si>
  <si>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</si>
  <si>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</si>
  <si>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</si>
  <si>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</si>
  <si>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</si>
  <si>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</si>
  <si>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</si>
  <si>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</si>
  <si>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</si>
  <si>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</si>
  <si>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</si>
  <si>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</si>
  <si>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</si>
  <si>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</si>
  <si>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</si>
  <si>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</si>
  <si>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</si>
  <si>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</si>
  <si>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</si>
  <si>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</si>
  <si>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</si>
  <si>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</si>
  <si>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</si>
  <si>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</si>
  <si>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</si>
  <si>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</si>
  <si>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</si>
  <si>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</si>
  <si>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</si>
  <si>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</si>
  <si>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</si>
  <si>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</si>
  <si>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</si>
  <si>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</si>
  <si>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</si>
  <si>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</si>
  <si>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</si>
  <si>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</si>
  <si>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</si>
  <si>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</si>
  <si>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</si>
  <si>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</si>
  <si>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</si>
  <si>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</si>
  <si>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</si>
  <si>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</si>
  <si>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</si>
  <si>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</si>
  <si>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</si>
  <si>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</si>
  <si>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</si>
  <si>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</si>
  <si>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</si>
  <si>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</si>
  <si>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</si>
  <si>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</si>
  <si>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</si>
  <si>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</si>
  <si>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</si>
  <si>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</si>
  <si>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</si>
  <si>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</si>
  <si>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</si>
  <si>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</si>
  <si>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</si>
  <si>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</si>
  <si>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</si>
  <si>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</si>
  <si>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</si>
  <si>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</si>
  <si>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</si>
  <si>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</si>
  <si>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</si>
  <si>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</si>
  <si>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</si>
  <si>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</si>
  <si>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</si>
  <si>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</si>
  <si>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</si>
  <si>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</si>
  <si>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</si>
  <si>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</si>
  <si>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</si>
  <si>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</si>
  <si>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</si>
  <si>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</si>
  <si>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</si>
  <si>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</si>
  <si>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</si>
  <si>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</si>
  <si>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</si>
  <si>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</si>
  <si>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</si>
  <si>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</si>
  <si>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</si>
  <si>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</si>
  <si>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</si>
  <si>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</si>
  <si>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</si>
  <si>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</si>
  <si>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</si>
  <si>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</si>
  <si>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</si>
  <si>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</si>
  <si>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</si>
  <si>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</si>
  <si>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</si>
  <si>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</si>
  <si>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</si>
  <si>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</si>
  <si>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</si>
  <si>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</si>
  <si>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</si>
  <si>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</si>
  <si>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</si>
  <si>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</si>
  <si>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</si>
  <si>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</si>
  <si>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</si>
  <si>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</si>
  <si>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</si>
  <si>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</si>
  <si>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</si>
  <si>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</si>
  <si>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</si>
  <si>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</si>
  <si>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</si>
  <si>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</si>
  <si>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</si>
  <si>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</si>
  <si>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</si>
  <si>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</si>
  <si>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</si>
  <si>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</si>
  <si>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</si>
  <si>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</si>
  <si>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</si>
  <si>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</si>
  <si>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</si>
  <si>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</si>
  <si>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</si>
  <si>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</si>
  <si>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</si>
  <si>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</si>
  <si>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</si>
  <si>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</si>
  <si>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</si>
  <si>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</si>
  <si>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</si>
  <si>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</si>
  <si>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</si>
  <si>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</si>
  <si>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</si>
  <si>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</si>
  <si>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</si>
  <si>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</si>
  <si>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</si>
  <si>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</si>
  <si>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</si>
  <si>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</si>
  <si>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</si>
  <si>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</si>
  <si>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</si>
  <si>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</si>
  <si>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</si>
  <si>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</si>
  <si>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</si>
  <si>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</si>
  <si>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</si>
  <si>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</si>
  <si>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</si>
  <si>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</si>
  <si>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</si>
  <si>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</si>
  <si>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</si>
  <si>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</si>
  <si>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</si>
  <si>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</si>
  <si>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</si>
  <si>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</si>
  <si>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</si>
  <si>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</si>
  <si>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</si>
  <si>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</si>
  <si>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</si>
  <si>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</si>
  <si>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</si>
  <si>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</si>
  <si>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</si>
  <si>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</si>
  <si>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</si>
  <si>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</si>
  <si>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</si>
  <si>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</si>
  <si>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</si>
  <si>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</si>
  <si>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</si>
  <si>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</si>
  <si>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</si>
  <si>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</si>
  <si>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</si>
  <si>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</si>
  <si>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</si>
  <si>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</si>
  <si>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</si>
  <si>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</si>
  <si>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</si>
  <si>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</si>
  <si>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</si>
  <si>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</si>
  <si>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</si>
  <si>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</si>
  <si>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</si>
  <si>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</si>
  <si>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</si>
  <si>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</si>
  <si>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</si>
  <si>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</si>
  <si>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</si>
  <si>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</si>
  <si>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</si>
  <si>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</si>
  <si>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</si>
  <si>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</si>
  <si>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</si>
  <si>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</si>
  <si>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</si>
  <si>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</si>
  <si>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</si>
  <si>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</si>
  <si>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</si>
  <si>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</si>
  <si>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</si>
  <si>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</si>
  <si>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</si>
  <si>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</si>
  <si>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</si>
  <si>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</si>
  <si>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</si>
  <si>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</si>
  <si>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</si>
  <si>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</si>
  <si>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</si>
  <si>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</si>
  <si>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</si>
  <si>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</si>
  <si>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</si>
  <si>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</si>
  <si>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</si>
  <si>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</si>
  <si>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</si>
  <si>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</si>
  <si>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</si>
  <si>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</si>
  <si>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</si>
  <si>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</si>
  <si>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</si>
  <si>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</si>
  <si>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</si>
  <si>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</si>
  <si>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</si>
  <si>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</si>
  <si>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</si>
  <si>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</si>
  <si>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</si>
  <si>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</si>
  <si>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</si>
  <si>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</si>
  <si>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</si>
  <si>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</si>
  <si>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</si>
  <si>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</si>
  <si>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</si>
  <si>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</si>
  <si>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</si>
  <si>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</si>
  <si>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</si>
  <si>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</si>
  <si>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</si>
  <si>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</si>
  <si>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</si>
  <si>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</si>
  <si>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</si>
  <si>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</si>
  <si>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</si>
  <si>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</si>
  <si>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</si>
  <si>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</si>
  <si>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</si>
  <si>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</si>
  <si>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</si>
  <si>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</si>
  <si>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</si>
  <si>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</si>
  <si>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</si>
  <si>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</si>
  <si>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</si>
  <si>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</si>
  <si>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</si>
  <si>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</si>
  <si>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</si>
  <si>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</si>
  <si>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</si>
  <si>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</si>
  <si>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</si>
  <si>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</si>
  <si>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</si>
  <si>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</si>
  <si>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</si>
  <si>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</si>
  <si>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</si>
  <si>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</si>
  <si>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</si>
  <si>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</si>
  <si>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</si>
  <si>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</si>
  <si>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</si>
  <si>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</si>
  <si>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</si>
  <si>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</si>
  <si>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</si>
  <si>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</si>
  <si>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</si>
  <si>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</si>
  <si>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</si>
  <si>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</si>
  <si>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</si>
  <si>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</si>
  <si>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</si>
  <si>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</si>
  <si>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</si>
  <si>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</si>
  <si>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</si>
  <si>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</si>
  <si>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</si>
  <si>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</si>
  <si>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</si>
  <si>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</si>
  <si>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</si>
  <si>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</si>
  <si>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</si>
  <si>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</si>
  <si>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</si>
  <si>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</si>
  <si>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</si>
  <si>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</si>
  <si>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</si>
  <si>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</si>
  <si>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</si>
  <si>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</si>
  <si>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</si>
  <si>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</si>
  <si>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</si>
  <si>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</si>
  <si>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</si>
  <si>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</si>
  <si>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</si>
  <si>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</si>
  <si>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</si>
  <si>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</si>
  <si>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</si>
  <si>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</si>
  <si>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</si>
  <si>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</si>
  <si>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</si>
  <si>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</si>
  <si>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</si>
  <si>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</si>
  <si>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</si>
  <si>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</si>
  <si>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</si>
  <si>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</si>
  <si>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</si>
  <si>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</si>
  <si>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</si>
  <si>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</si>
  <si>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</si>
  <si>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</si>
  <si>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</si>
  <si>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</si>
  <si>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</si>
  <si>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</si>
  <si>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</si>
  <si>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</si>
  <si>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</si>
  <si>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</si>
  <si>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</si>
  <si>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</si>
  <si>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</si>
  <si>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</si>
  <si>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</si>
  <si>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</si>
  <si>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</si>
  <si>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</si>
  <si>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</si>
  <si>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</si>
  <si>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</si>
  <si>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</si>
  <si>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</si>
  <si>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</si>
  <si>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</si>
  <si>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</si>
  <si>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</si>
  <si>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</si>
  <si>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</si>
  <si>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</si>
  <si>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</si>
  <si>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</si>
  <si>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</si>
  <si>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</si>
  <si>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</si>
  <si>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</si>
  <si>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</si>
  <si>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</si>
  <si>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</si>
  <si>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</si>
  <si>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</si>
  <si>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</si>
  <si>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</si>
  <si>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</si>
  <si>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</si>
  <si>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</si>
  <si>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</si>
  <si>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</si>
  <si>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</si>
  <si>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</si>
  <si>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</si>
  <si>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</si>
  <si>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</si>
  <si>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</si>
  <si>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</si>
  <si>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</si>
  <si>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</si>
  <si>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</si>
  <si>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</si>
  <si>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</si>
  <si>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</si>
  <si>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</si>
  <si>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</si>
  <si>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</si>
  <si>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</si>
  <si>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</si>
  <si>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</si>
  <si>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</si>
  <si>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</si>
  <si>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</si>
  <si>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</si>
  <si>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</si>
  <si>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</si>
  <si>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</si>
  <si>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</si>
  <si>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</si>
  <si>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</si>
  <si>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</si>
  <si>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</si>
  <si>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</si>
  <si>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</si>
  <si>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</si>
  <si>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</si>
  <si>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</si>
  <si>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</si>
  <si>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</si>
  <si>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</si>
  <si>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</si>
  <si>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</si>
  <si>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</si>
  <si>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</si>
  <si>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</si>
  <si>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</si>
  <si>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</si>
  <si>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</si>
  <si>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</si>
  <si>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</si>
  <si>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</si>
  <si>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</si>
  <si>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</si>
  <si>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</si>
  <si>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</si>
  <si>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</si>
  <si>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</si>
  <si>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</si>
  <si>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</si>
  <si>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</si>
  <si>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</si>
  <si>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</si>
  <si>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</si>
  <si>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</si>
  <si>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</si>
  <si>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</si>
  <si>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</si>
  <si>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</si>
  <si>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</si>
  <si>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</si>
  <si>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</si>
  <si>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</si>
  <si>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</si>
  <si>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</si>
  <si>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</si>
  <si>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</si>
  <si>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</si>
  <si>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</si>
  <si>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</si>
  <si>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</si>
  <si>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</si>
  <si>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</si>
  <si>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</si>
  <si>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</si>
  <si>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</si>
  <si>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</si>
  <si>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</si>
  <si>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</si>
  <si>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</si>
  <si>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</si>
  <si>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</si>
  <si>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</si>
  <si>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</si>
  <si>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</si>
  <si>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</si>
  <si>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</si>
  <si>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</si>
  <si>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</si>
  <si>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</si>
  <si>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</si>
  <si>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</si>
  <si>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</si>
  <si>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</si>
  <si>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</si>
  <si>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</si>
  <si>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</si>
  <si>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</si>
  <si>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</si>
  <si>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</si>
  <si>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</si>
  <si>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</si>
  <si>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</si>
  <si>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</si>
  <si>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</si>
  <si>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</si>
  <si>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</si>
  <si>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</si>
  <si>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</si>
  <si>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</si>
  <si>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</si>
  <si>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</si>
  <si>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</si>
  <si>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</si>
  <si>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</si>
  <si>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</si>
  <si>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</si>
  <si>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</si>
  <si>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</si>
  <si>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</si>
  <si>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</si>
  <si>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</si>
  <si>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</si>
  <si>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</si>
  <si>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</si>
  <si>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</si>
  <si>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</si>
  <si>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</si>
  <si>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</si>
  <si>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</si>
  <si>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</si>
  <si>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</si>
  <si>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</si>
  <si>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</si>
  <si>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</si>
  <si>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</si>
  <si>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</si>
  <si>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</si>
  <si>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</si>
  <si>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</si>
  <si>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</si>
  <si>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</si>
  <si>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</si>
  <si>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</si>
  <si>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</si>
  <si>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</si>
  <si>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</si>
  <si>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</si>
  <si>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</si>
  <si>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</si>
  <si>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</si>
  <si>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</si>
  <si>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</si>
  <si>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</si>
  <si>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</si>
  <si>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</si>
  <si>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</si>
  <si>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</si>
  <si>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</si>
  <si>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</si>
  <si>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</si>
  <si>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</si>
  <si>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</si>
  <si>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</si>
  <si>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</si>
  <si>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</si>
  <si>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</si>
  <si>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</si>
  <si>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</si>
  <si>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</si>
  <si>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</si>
  <si>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</si>
  <si>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</si>
  <si>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</si>
  <si>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</si>
  <si>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</si>
  <si>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</si>
  <si>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</si>
  <si>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</si>
  <si>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</si>
  <si>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</si>
  <si>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</si>
  <si>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</si>
  <si>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</si>
  <si>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</si>
  <si>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</si>
  <si>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</si>
  <si>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</si>
  <si>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</si>
  <si>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</si>
  <si>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</si>
  <si>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</si>
  <si>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</si>
  <si>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</si>
  <si>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</si>
  <si>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</si>
  <si>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</si>
  <si>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</si>
  <si>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</si>
  <si>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</si>
  <si>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</si>
  <si>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</si>
  <si>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</si>
  <si>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</si>
  <si>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</si>
  <si>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</si>
  <si>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</si>
  <si>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</si>
  <si>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</si>
  <si>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</si>
  <si>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</si>
  <si>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</si>
  <si>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</si>
  <si>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</si>
  <si>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</si>
  <si>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</si>
  <si>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</si>
  <si>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</si>
  <si>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</si>
  <si>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</si>
  <si>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</si>
  <si>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</si>
  <si>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</si>
  <si>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</si>
  <si>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</si>
  <si>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</si>
  <si>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</si>
  <si>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</si>
  <si>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</si>
  <si>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</si>
  <si>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</si>
  <si>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</si>
  <si>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</si>
  <si>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</si>
  <si>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</si>
  <si>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</si>
  <si>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</si>
  <si>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</si>
  <si>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</si>
  <si>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</si>
  <si>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</si>
  <si>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</si>
  <si>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</si>
  <si>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</si>
  <si>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</si>
  <si>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</si>
  <si>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</si>
  <si>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</si>
  <si>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</si>
  <si>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</si>
  <si>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</si>
  <si>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</si>
  <si>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</si>
  <si>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</si>
  <si>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</si>
  <si>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</si>
  <si>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</si>
  <si>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</si>
  <si>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</si>
  <si>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</si>
  <si>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</si>
  <si>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</si>
  <si>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</si>
  <si>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</si>
  <si>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</si>
  <si>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</si>
  <si>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</si>
  <si>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</si>
  <si>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</si>
  <si>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</si>
  <si>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</si>
  <si>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</si>
  <si>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</si>
  <si>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</si>
  <si>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</si>
  <si>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</si>
  <si>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</si>
  <si>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</si>
  <si>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</si>
  <si>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</si>
  <si>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</si>
  <si>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</si>
  <si>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</si>
  <si>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</si>
  <si>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</si>
  <si>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</si>
  <si>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</si>
  <si>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</si>
  <si>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</si>
  <si>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</si>
  <si>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</si>
  <si>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</si>
  <si>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</si>
  <si>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</si>
  <si>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</si>
  <si>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</si>
  <si>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</si>
  <si>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</si>
  <si>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</si>
  <si>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</si>
  <si>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</si>
  <si>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</si>
  <si>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</si>
  <si>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</si>
  <si>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</si>
  <si>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</si>
  <si>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</si>
  <si>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</si>
  <si>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</si>
  <si>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</si>
  <si>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</si>
  <si>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</si>
  <si>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</si>
  <si>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</si>
  <si>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</si>
  <si>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</si>
  <si>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</si>
  <si>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</si>
  <si>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</si>
  <si>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</si>
  <si>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</si>
  <si>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</si>
  <si>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</si>
  <si>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</si>
  <si>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</si>
  <si>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</si>
  <si>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</si>
  <si>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</si>
  <si>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</si>
  <si>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</si>
  <si>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</si>
  <si>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</si>
  <si>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</si>
  <si>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</si>
  <si>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</si>
  <si>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</si>
  <si>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</si>
  <si>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</si>
  <si>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</si>
  <si>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</si>
  <si>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</si>
  <si>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</si>
  <si>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</si>
  <si>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</si>
  <si>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</si>
  <si>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</si>
  <si>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</si>
  <si>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</si>
  <si>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</si>
  <si>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</si>
  <si>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</si>
  <si>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</si>
  <si>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</si>
  <si>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</si>
  <si>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</si>
  <si>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</si>
  <si>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</si>
  <si>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</si>
  <si>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</si>
  <si>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</si>
  <si>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</si>
  <si>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</si>
  <si>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</si>
  <si>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</si>
  <si>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</si>
  <si>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</si>
  <si>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</si>
  <si>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</si>
  <si>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</si>
  <si>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</si>
  <si>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</si>
  <si>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</si>
  <si>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</si>
  <si>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</si>
  <si>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</si>
  <si>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</si>
  <si>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</si>
  <si>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</si>
  <si>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</si>
  <si>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</si>
  <si>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</si>
  <si>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</si>
  <si>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</si>
  <si>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</si>
  <si>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</si>
  <si>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</si>
  <si>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</si>
  <si>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</si>
  <si>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</si>
  <si>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</si>
  <si>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</si>
  <si>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</si>
  <si>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</si>
  <si>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</si>
  <si>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</si>
  <si>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</si>
  <si>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</si>
  <si>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</si>
  <si>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</si>
  <si>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</si>
  <si>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</si>
  <si>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</si>
  <si>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</si>
  <si>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</si>
  <si>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</si>
  <si>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</si>
  <si>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</si>
  <si>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</si>
  <si>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</si>
  <si>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</si>
  <si>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</si>
  <si>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</si>
  <si>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</si>
  <si>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</si>
  <si>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</si>
  <si>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</si>
  <si>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</si>
  <si>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</si>
  <si>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</si>
  <si>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</si>
  <si>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</si>
  <si>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</si>
  <si>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</si>
  <si>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</si>
  <si>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</si>
  <si>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</si>
  <si>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</si>
  <si>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</si>
  <si>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</si>
  <si>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</si>
  <si>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</si>
  <si>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</si>
  <si>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</si>
  <si>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</si>
  <si>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</si>
  <si>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</si>
  <si>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</si>
  <si>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</si>
  <si>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</si>
  <si>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</si>
  <si>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</si>
  <si>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</si>
  <si>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</si>
  <si>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</si>
  <si>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</si>
  <si>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</si>
  <si>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</si>
  <si>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</si>
  <si>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</si>
  <si>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</si>
  <si>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</si>
  <si>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</si>
  <si>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</si>
  <si>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</si>
  <si>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</si>
  <si>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</si>
  <si>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</si>
  <si>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</si>
  <si>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</si>
  <si>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</si>
  <si>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</si>
  <si>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</si>
  <si>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</si>
  <si>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</si>
  <si>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</si>
  <si>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</si>
  <si>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</si>
  <si>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</si>
  <si>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</si>
  <si>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</si>
  <si>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</si>
  <si>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</si>
  <si>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</si>
  <si>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</si>
  <si>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</si>
  <si>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</si>
  <si>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</si>
  <si>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</si>
  <si>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</si>
  <si>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</si>
  <si>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</si>
  <si>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</si>
  <si>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</si>
  <si>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</si>
  <si>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</si>
  <si>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</si>
  <si>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</si>
  <si>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</si>
  <si>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</si>
  <si>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</si>
  <si>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</si>
  <si>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</si>
  <si>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</si>
  <si>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</si>
  <si>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</si>
  <si>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</si>
  <si>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</si>
  <si>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</si>
  <si>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</si>
  <si>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</si>
  <si>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</si>
  <si>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</si>
  <si>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</si>
  <si>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</si>
  <si>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</si>
  <si>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</si>
  <si>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</si>
  <si>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</si>
  <si>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</si>
  <si>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</si>
  <si>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</si>
  <si>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</si>
  <si>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</si>
  <si>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</si>
  <si>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</si>
  <si>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</si>
  <si>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</si>
  <si>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</si>
  <si>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</si>
  <si>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</si>
  <si>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</si>
  <si>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</si>
  <si>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</si>
  <si>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</si>
  <si>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</si>
  <si>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</si>
  <si>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</si>
  <si>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</si>
  <si>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</si>
  <si>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</si>
  <si>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</si>
  <si>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</si>
  <si>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</si>
  <si>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</si>
  <si>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</si>
  <si>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</si>
  <si>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</si>
  <si>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</si>
  <si>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</si>
  <si>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</si>
  <si>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</si>
  <si>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</si>
  <si>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</si>
  <si>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</si>
  <si>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</si>
  <si>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</si>
  <si>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</si>
  <si>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</si>
  <si>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</si>
  <si>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</si>
  <si>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</si>
  <si>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</si>
  <si>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</si>
  <si>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</si>
  <si>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</si>
  <si>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</si>
  <si>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</si>
  <si>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</si>
  <si>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</si>
  <si>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</si>
  <si>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</si>
  <si>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</si>
  <si>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</si>
  <si>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</si>
  <si>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</si>
  <si>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</si>
  <si>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</si>
  <si>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</si>
  <si>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</si>
  <si>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</si>
  <si>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</si>
  <si>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</si>
  <si>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</si>
  <si>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</si>
  <si>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</si>
  <si>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</si>
  <si>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</si>
  <si>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</si>
  <si>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</si>
  <si>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</si>
  <si>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</si>
  <si>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</si>
  <si>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</si>
  <si>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</si>
  <si>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</si>
  <si>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</si>
  <si>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</si>
  <si>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</si>
  <si>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</si>
  <si>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</si>
  <si>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</si>
  <si>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</si>
  <si>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</si>
  <si>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</si>
  <si>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</si>
  <si>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</si>
  <si>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</si>
  <si>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</si>
  <si>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</si>
  <si>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</si>
  <si>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</si>
  <si>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</si>
  <si>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</si>
  <si>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</si>
  <si>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</si>
  <si>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</si>
  <si>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</si>
  <si>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</si>
  <si>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</si>
  <si>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</si>
  <si>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</si>
  <si>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</si>
  <si>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</si>
  <si>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</si>
  <si>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</si>
  <si>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</si>
  <si>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</si>
  <si>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</si>
  <si>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</si>
  <si>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</si>
  <si>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</si>
  <si>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</si>
  <si>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</si>
  <si>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</si>
  <si>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</si>
  <si>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</si>
  <si>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</si>
  <si>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</si>
  <si>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</si>
  <si>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</si>
  <si>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</si>
  <si>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</si>
  <si>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</si>
  <si>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</si>
  <si>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</si>
  <si>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</si>
  <si>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</si>
  <si>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</si>
  <si>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</si>
  <si>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</si>
  <si>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</si>
  <si>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</si>
  <si>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</si>
  <si>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</si>
  <si>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</si>
  <si>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</si>
  <si>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</si>
  <si>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</si>
  <si>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</si>
  <si>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</si>
  <si>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</si>
  <si>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</si>
  <si>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</si>
  <si>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</si>
  <si>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</si>
  <si>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</si>
  <si>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</si>
  <si>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</si>
  <si>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</si>
  <si>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</si>
  <si>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</si>
  <si>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</si>
  <si>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</si>
  <si>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</si>
  <si>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</si>
  <si>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</si>
  <si>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</si>
  <si>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</si>
  <si>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</si>
  <si>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</si>
  <si>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</si>
  <si>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</si>
  <si>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</si>
  <si>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</si>
  <si>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</si>
  <si>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</si>
  <si>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</si>
  <si>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</si>
  <si>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</si>
  <si>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</si>
  <si>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</si>
  <si>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</si>
  <si>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</si>
  <si>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</si>
  <si>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</si>
  <si>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</si>
  <si>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</si>
  <si>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</si>
  <si>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</si>
  <si>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</si>
  <si>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</si>
  <si>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</si>
  <si>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</si>
  <si>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</si>
  <si>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</si>
  <si>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</si>
  <si>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</si>
  <si>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</si>
  <si>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</si>
  <si>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</si>
  <si>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</si>
  <si>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</si>
  <si>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</si>
  <si>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</si>
  <si>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</si>
  <si>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</si>
  <si>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</si>
  <si>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</si>
  <si>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</si>
  <si>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</si>
  <si>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</si>
  <si>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</si>
  <si>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</si>
  <si>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</si>
  <si>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</si>
  <si>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</si>
  <si>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</si>
  <si>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</si>
  <si>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</si>
  <si>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</si>
  <si>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</si>
  <si>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</si>
  <si>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</si>
  <si>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</si>
  <si>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</si>
  <si>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</si>
  <si>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</si>
  <si>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</si>
  <si>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</si>
  <si>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</si>
  <si>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</si>
  <si>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</si>
  <si>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</si>
  <si>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</si>
  <si>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</si>
  <si>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</si>
  <si>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</si>
  <si>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</si>
  <si>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</si>
  <si>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</si>
  <si>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</si>
  <si>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</si>
  <si>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</si>
  <si>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</si>
  <si>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</si>
  <si>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</si>
  <si>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</si>
  <si>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</si>
  <si>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</si>
  <si>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</si>
  <si>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</si>
  <si>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</si>
  <si>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</si>
  <si>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</si>
  <si>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</si>
  <si>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</si>
  <si>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</si>
  <si>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</si>
  <si>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</si>
  <si>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</si>
  <si>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</si>
  <si>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</si>
  <si>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</si>
  <si>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</si>
  <si>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</si>
  <si>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</si>
  <si>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</si>
  <si>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</si>
  <si>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</si>
  <si>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</si>
  <si>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</si>
  <si>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</si>
  <si>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</si>
  <si>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</si>
  <si>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</si>
  <si>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</si>
  <si>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</si>
  <si>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</si>
  <si>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</si>
  <si>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</si>
  <si>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</si>
  <si>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</si>
  <si>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</si>
  <si>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</si>
  <si>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</si>
  <si>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</si>
  <si>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</si>
  <si>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</si>
  <si>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</si>
  <si>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</si>
  <si>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</si>
  <si>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</si>
  <si>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</si>
  <si>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</si>
  <si>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</si>
  <si>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</si>
  <si>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</si>
  <si>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</si>
  <si>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</si>
  <si>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</si>
  <si>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</si>
  <si>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</si>
  <si>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</si>
  <si>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</si>
  <si>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</si>
  <si>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</si>
  <si>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</si>
  <si>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</si>
  <si>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</si>
  <si>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</si>
  <si>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</si>
  <si>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</si>
  <si>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</si>
  <si>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</si>
  <si>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</si>
  <si>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</si>
  <si>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</si>
  <si>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</si>
  <si>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</si>
  <si>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</si>
  <si>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</si>
  <si>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</si>
  <si>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</si>
  <si>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</si>
  <si>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</si>
  <si>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</si>
  <si>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</si>
  <si>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</si>
  <si>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</si>
  <si>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</si>
  <si>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</si>
  <si>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</si>
  <si>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</si>
  <si>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</si>
  <si>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</si>
  <si>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</si>
  <si>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</si>
  <si>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</si>
  <si>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</si>
  <si>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</si>
  <si>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</si>
  <si>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</si>
  <si>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</si>
  <si>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</si>
  <si>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</si>
  <si>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</si>
  <si>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</si>
  <si>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</si>
  <si>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</si>
  <si>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</si>
  <si>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</si>
  <si>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</si>
  <si>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</si>
  <si>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</si>
  <si>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</si>
  <si>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</si>
  <si>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</si>
  <si>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</si>
  <si>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</si>
  <si>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</si>
  <si>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</si>
  <si>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</si>
  <si>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</si>
  <si>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</si>
  <si>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</si>
  <si>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</si>
  <si>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</si>
  <si>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</si>
  <si>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</si>
  <si>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</si>
  <si>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</si>
  <si>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</si>
  <si>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</si>
  <si>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</si>
  <si>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</si>
  <si>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</si>
  <si>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</si>
  <si>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</si>
  <si>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</si>
  <si>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</si>
  <si>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</si>
  <si>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</si>
  <si>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</si>
  <si>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</si>
  <si>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</si>
  <si>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</si>
  <si>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</si>
  <si>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</si>
  <si>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</si>
  <si>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</si>
  <si>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</si>
  <si>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</si>
  <si>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</si>
  <si>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</si>
  <si>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</si>
  <si>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</si>
  <si>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</si>
  <si>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</si>
  <si>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</si>
  <si>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</si>
  <si>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</si>
  <si>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</si>
  <si>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</si>
  <si>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</si>
  <si>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</si>
  <si>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</si>
  <si>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</si>
  <si>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</si>
  <si>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</si>
  <si>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</si>
  <si>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</si>
  <si>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</si>
  <si>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</si>
  <si>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</si>
  <si>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</si>
  <si>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</si>
  <si>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</si>
  <si>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</si>
  <si>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</si>
  <si>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</si>
  <si>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</si>
  <si>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</si>
  <si>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</si>
  <si>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</si>
  <si>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</si>
  <si>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</si>
  <si>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</si>
  <si>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</si>
  <si>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</si>
  <si>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</si>
  <si>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</si>
  <si>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</si>
  <si>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</si>
  <si>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</si>
  <si>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</si>
  <si>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</si>
  <si>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</si>
  <si>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</si>
  <si>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</si>
  <si>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</si>
  <si>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</si>
  <si>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</si>
  <si>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</si>
  <si>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</si>
  <si>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</si>
  <si>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</si>
  <si>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</si>
  <si>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</si>
  <si>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</si>
  <si>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</si>
  <si>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</si>
  <si>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</si>
  <si>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</si>
  <si>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</si>
  <si>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</si>
  <si>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</si>
  <si>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</si>
  <si>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</si>
  <si>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</si>
  <si>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</si>
  <si>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</si>
  <si>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</si>
  <si>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</si>
  <si>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</si>
  <si>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</si>
  <si>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</si>
  <si>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</si>
  <si>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</si>
  <si>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</si>
  <si>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</si>
  <si>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</si>
  <si>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</si>
  <si>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</si>
  <si>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</si>
  <si>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</si>
  <si>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</si>
  <si>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</si>
  <si>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</si>
  <si>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</si>
  <si>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</si>
  <si>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</si>
  <si>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</si>
  <si>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</si>
  <si>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</si>
  <si>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</si>
  <si>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</si>
  <si>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</si>
  <si>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</si>
  <si>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</si>
  <si>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</si>
  <si>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</si>
  <si>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</si>
  <si>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</si>
  <si>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</si>
  <si>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</si>
  <si>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</si>
  <si>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</si>
  <si>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</si>
  <si>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</si>
  <si>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</si>
  <si>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</si>
  <si>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</si>
  <si>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</si>
  <si>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</si>
  <si>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</si>
  <si>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</si>
  <si>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</si>
  <si>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</si>
  <si>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</si>
  <si>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</si>
  <si>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</si>
  <si>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</si>
  <si>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</si>
  <si>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</si>
  <si>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</si>
  <si>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</si>
  <si>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</si>
  <si>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</si>
  <si>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</si>
  <si>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</si>
  <si>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</si>
  <si>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</si>
  <si>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</si>
  <si>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</si>
  <si>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</si>
  <si>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</si>
  <si>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</si>
  <si>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</si>
  <si>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</si>
  <si>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</si>
  <si>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</si>
  <si>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</si>
  <si>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</si>
  <si>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</si>
  <si>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</si>
  <si>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</si>
  <si>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</si>
  <si>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</si>
  <si>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</si>
  <si>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</si>
  <si>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</si>
  <si>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</si>
  <si>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</si>
  <si>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</si>
  <si>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</si>
  <si>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</si>
  <si>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</si>
  <si>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</si>
  <si>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</si>
  <si>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</si>
  <si>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</si>
  <si>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</si>
  <si>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</si>
  <si>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</si>
  <si>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</si>
  <si>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</si>
  <si>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</si>
  <si>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</si>
  <si>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</si>
  <si>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</si>
  <si>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</si>
  <si>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</si>
  <si>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</si>
  <si>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</si>
  <si>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</si>
  <si>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</si>
  <si>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</si>
  <si>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</si>
  <si>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</si>
  <si>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</si>
  <si>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</si>
  <si>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</si>
  <si>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</si>
  <si>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</si>
  <si>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</si>
  <si>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</si>
  <si>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</si>
  <si>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</si>
  <si>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</si>
  <si>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</si>
  <si>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</si>
  <si>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</si>
  <si>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</si>
  <si>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</si>
  <si>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</si>
  <si>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</si>
  <si>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</si>
  <si>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</si>
  <si>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</si>
  <si>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</si>
  <si>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</si>
  <si>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</si>
  <si>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</si>
  <si>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</si>
  <si>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</si>
  <si>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</si>
  <si>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</si>
  <si>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</si>
  <si>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</si>
  <si>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</si>
  <si>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</si>
  <si>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</si>
  <si>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</si>
  <si>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</si>
  <si>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</si>
  <si>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</si>
  <si>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</si>
  <si>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</si>
  <si>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</si>
  <si>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</si>
  <si>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</si>
  <si>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</si>
  <si>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</si>
  <si>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</si>
  <si>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</si>
  <si>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</si>
  <si>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</si>
  <si>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</si>
  <si>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</si>
  <si>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</si>
  <si>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</si>
  <si>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</si>
  <si>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</si>
  <si>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</si>
  <si>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</si>
  <si>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</si>
  <si>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</si>
  <si>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</si>
  <si>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</si>
  <si>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</si>
  <si>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</si>
  <si>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</si>
  <si>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</si>
  <si>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</si>
  <si>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</si>
  <si>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</si>
  <si>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</si>
  <si>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</si>
  <si>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</si>
  <si>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</si>
  <si>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</si>
  <si>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</si>
  <si>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</si>
  <si>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</si>
  <si>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</si>
  <si>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</si>
  <si>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</si>
  <si>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</si>
  <si>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</si>
  <si>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</si>
  <si>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</si>
  <si>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</si>
  <si>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</si>
  <si>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</si>
  <si>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</si>
  <si>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</si>
  <si>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</si>
  <si>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</si>
  <si>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</si>
  <si>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</si>
  <si>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</si>
  <si>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</si>
  <si>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</si>
  <si>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</si>
  <si>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</si>
  <si>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</si>
  <si>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</si>
  <si>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</si>
  <si>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</si>
  <si>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</si>
  <si>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</si>
  <si>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</si>
  <si>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</si>
  <si>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</si>
  <si>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</si>
  <si>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</si>
  <si>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</si>
  <si>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</si>
  <si>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</si>
  <si>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</si>
  <si>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</si>
  <si>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</si>
  <si>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</si>
  <si>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</si>
  <si>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</si>
  <si>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</si>
  <si>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</si>
  <si>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</si>
  <si>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</si>
  <si>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</si>
  <si>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</si>
  <si>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</si>
  <si>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</si>
  <si>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</si>
  <si>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</si>
  <si>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</si>
  <si>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</si>
  <si>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</si>
  <si>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</si>
  <si>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</si>
  <si>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</si>
  <si>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</si>
  <si>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</si>
  <si>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</si>
  <si>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</si>
  <si>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</si>
  <si>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</si>
  <si>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</si>
  <si>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</si>
  <si>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</si>
  <si>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</si>
  <si>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</si>
  <si>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</si>
  <si>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</si>
  <si>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</si>
  <si>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</si>
  <si>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</si>
  <si>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</si>
  <si>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</si>
  <si>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</si>
  <si>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</si>
  <si>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</si>
  <si>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</si>
  <si>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</si>
  <si>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</si>
  <si>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</si>
  <si>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</si>
  <si>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</si>
  <si>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</si>
  <si>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</si>
  <si>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</si>
  <si>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</si>
  <si>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</si>
  <si>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</si>
  <si>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</si>
  <si>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</si>
  <si>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</si>
  <si>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</si>
  <si>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</si>
  <si>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</si>
  <si>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</si>
  <si>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</si>
  <si>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</si>
  <si>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</si>
  <si>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</si>
  <si>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</si>
  <si>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</si>
  <si>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</si>
  <si>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</si>
  <si>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</si>
  <si>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</si>
  <si>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</si>
  <si>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</si>
  <si>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</si>
  <si>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</si>
  <si>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</si>
  <si>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</si>
  <si>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</si>
  <si>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</si>
  <si>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</si>
  <si>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</si>
  <si>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</si>
  <si>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</si>
  <si>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</si>
  <si>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</si>
  <si>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</si>
  <si>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</si>
  <si>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</si>
  <si>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</si>
  <si>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</si>
  <si>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</si>
  <si>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</si>
  <si>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</si>
  <si>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</si>
  <si>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</si>
  <si>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</si>
  <si>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</si>
  <si>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</si>
  <si>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</si>
  <si>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</si>
  <si>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</si>
  <si>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</si>
  <si>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</si>
  <si>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</si>
  <si>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</si>
  <si>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</si>
  <si>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</si>
  <si>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</si>
  <si>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</si>
  <si>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</si>
  <si>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</si>
  <si>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</si>
  <si>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</si>
  <si>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</si>
  <si>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</si>
  <si>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</si>
  <si>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</si>
  <si>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</si>
  <si>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</si>
  <si>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</si>
  <si>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</si>
  <si>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</si>
  <si>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</si>
  <si>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</si>
  <si>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</si>
  <si>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</si>
  <si>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</si>
  <si>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</si>
  <si>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</si>
  <si>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</si>
  <si>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</si>
  <si>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</si>
  <si>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</si>
  <si>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</si>
  <si>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</si>
  <si>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</si>
  <si>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</si>
  <si>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</si>
  <si>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</si>
  <si>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</si>
  <si>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</si>
  <si>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</si>
  <si>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</si>
  <si>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</si>
  <si>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</si>
  <si>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</si>
  <si>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</si>
  <si>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</si>
  <si>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</si>
  <si>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</si>
  <si>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</si>
  <si>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</si>
  <si>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</si>
  <si>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</si>
  <si>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</si>
  <si>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</si>
  <si>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</si>
  <si>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</si>
  <si>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</si>
  <si>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</si>
  <si>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</si>
  <si>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</si>
  <si>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</si>
  <si>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</si>
  <si>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</si>
  <si>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</si>
  <si>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</si>
  <si>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</si>
  <si>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</si>
  <si>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</si>
  <si>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</si>
  <si>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</si>
  <si>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</si>
  <si>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</si>
  <si>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</si>
  <si>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</si>
  <si>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</si>
  <si>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</si>
  <si>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</si>
  <si>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</si>
  <si>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</si>
  <si>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</si>
  <si>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</si>
  <si>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</si>
  <si>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</si>
  <si>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</si>
  <si>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</si>
  <si>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</si>
  <si>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</si>
  <si>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</si>
  <si>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</si>
  <si>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</si>
  <si>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</si>
  <si>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</si>
  <si>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</si>
  <si>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</si>
  <si>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</si>
  <si>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</si>
  <si>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</si>
  <si>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</si>
  <si>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</si>
  <si>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</si>
  <si>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</si>
  <si>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</si>
  <si>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</si>
  <si>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</si>
  <si>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</si>
  <si>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</si>
  <si>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</si>
  <si>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</si>
  <si>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</si>
  <si>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</si>
  <si>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</si>
  <si>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</si>
  <si>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</si>
  <si>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</si>
  <si>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</si>
  <si>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</si>
  <si>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</si>
  <si>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</si>
  <si>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</si>
  <si>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</si>
  <si>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</si>
  <si>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</si>
  <si>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</si>
  <si>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</si>
  <si>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</si>
  <si>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</si>
  <si>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</si>
  <si>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</si>
  <si>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</si>
  <si>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</si>
  <si>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</si>
  <si>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</si>
  <si>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</si>
  <si>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</si>
  <si>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</si>
  <si>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</si>
  <si>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</si>
  <si>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</si>
  <si>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</si>
  <si>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</si>
  <si>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</si>
  <si>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</si>
  <si>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</si>
  <si>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</si>
  <si>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</si>
  <si>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</si>
  <si>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</si>
  <si>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</si>
  <si>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</si>
  <si>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</si>
  <si>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</si>
  <si>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</si>
  <si>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</si>
  <si>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</si>
  <si>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</si>
  <si>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</si>
  <si>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</si>
  <si>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</si>
  <si>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</si>
  <si>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</si>
  <si>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</si>
  <si>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</si>
  <si>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</si>
  <si>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</si>
  <si>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</si>
  <si>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</si>
  <si>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</si>
  <si>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</si>
  <si>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</si>
  <si>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</si>
  <si>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</si>
  <si>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</si>
  <si>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</si>
  <si>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</si>
  <si>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</si>
  <si>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</si>
  <si>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</si>
  <si>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</si>
  <si>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</si>
  <si>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</si>
  <si>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</si>
  <si>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</si>
  <si>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</si>
  <si>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</si>
  <si>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</si>
  <si>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</si>
  <si>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</si>
  <si>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</si>
  <si>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</si>
  <si>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</si>
  <si>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</si>
  <si>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</si>
  <si>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</si>
  <si>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</si>
  <si>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</si>
  <si>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</si>
  <si>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</si>
  <si>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</si>
  <si>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</si>
  <si>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</si>
  <si>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</si>
  <si>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</si>
  <si>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</si>
  <si>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</si>
  <si>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</si>
  <si>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</si>
  <si>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</si>
  <si>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</si>
  <si>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</si>
  <si>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</si>
  <si>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</si>
  <si>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</si>
  <si>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</si>
  <si>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</si>
  <si>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</si>
  <si>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</si>
  <si>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</si>
  <si>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</si>
  <si>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</si>
  <si>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</si>
  <si>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</si>
  <si>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</si>
  <si>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</si>
  <si>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</si>
  <si>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</si>
  <si>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</si>
  <si>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</si>
  <si>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</si>
  <si>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</si>
  <si>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</si>
  <si>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</si>
  <si>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</si>
  <si>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</si>
  <si>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</si>
  <si>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</si>
  <si>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</si>
  <si>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</si>
  <si>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</si>
  <si>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</si>
  <si>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</si>
  <si>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</si>
  <si>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</si>
  <si>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</si>
  <si>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</si>
  <si>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</si>
  <si>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</si>
  <si>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</si>
  <si>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</si>
  <si>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</si>
  <si>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</si>
  <si>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</si>
  <si>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</si>
  <si>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</si>
  <si>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</si>
  <si>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</si>
  <si>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</si>
  <si>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</si>
  <si>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</si>
  <si>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</si>
  <si>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</si>
  <si>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</si>
  <si>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</si>
  <si>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</si>
  <si>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</si>
  <si>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</si>
  <si>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</si>
  <si>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</si>
  <si>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</si>
  <si>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</si>
  <si>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</si>
  <si>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</si>
  <si>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</si>
  <si>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</si>
  <si>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</si>
  <si>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</si>
  <si>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</si>
  <si>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</si>
  <si>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</si>
  <si>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</si>
  <si>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</si>
  <si>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</si>
  <si>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</si>
  <si>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</si>
  <si>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</si>
  <si>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</si>
  <si>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</si>
  <si>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</si>
  <si>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</si>
  <si>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</si>
  <si>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</si>
  <si>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</si>
  <si>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</si>
  <si>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</si>
  <si>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</si>
  <si>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</si>
  <si>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</si>
  <si>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</si>
  <si>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</si>
  <si>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</si>
  <si>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</si>
  <si>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</si>
  <si>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</si>
  <si>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</si>
  <si>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</si>
  <si>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</si>
  <si>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</si>
  <si>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</si>
  <si>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</si>
  <si>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</si>
  <si>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</si>
  <si>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</si>
  <si>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</si>
  <si>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</si>
  <si>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</si>
  <si>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</si>
  <si>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</si>
  <si>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</si>
  <si>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</si>
  <si>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</si>
  <si>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</si>
  <si>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</si>
  <si>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</si>
  <si>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</si>
  <si>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</si>
  <si>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</si>
  <si>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</si>
  <si>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</si>
  <si>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</si>
  <si>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</si>
  <si>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</si>
  <si>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</si>
  <si>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</si>
  <si>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</si>
  <si>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</si>
  <si>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</si>
  <si>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</si>
  <si>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</si>
  <si>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</si>
  <si>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</si>
  <si>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</si>
  <si>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</si>
  <si>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</si>
  <si>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</si>
  <si>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</si>
  <si>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</si>
  <si>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</si>
  <si>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</si>
  <si>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</si>
  <si>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</si>
  <si>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</si>
  <si>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</si>
  <si>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</si>
  <si>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</si>
  <si>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</si>
  <si>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</si>
  <si>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</si>
  <si>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</si>
  <si>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</si>
  <si>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</si>
  <si>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</si>
  <si>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</si>
  <si>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</si>
  <si>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</si>
  <si>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</si>
  <si>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</si>
  <si>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</si>
  <si>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</si>
  <si>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</si>
  <si>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</si>
  <si>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</si>
  <si>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</si>
  <si>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</si>
  <si>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</si>
  <si>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</si>
  <si>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</si>
  <si>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</si>
  <si>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</si>
  <si>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</si>
  <si>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</si>
  <si>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</si>
  <si>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</si>
  <si>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</si>
  <si>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</si>
  <si>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</si>
  <si>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</si>
  <si>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</si>
  <si>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</si>
  <si>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</si>
  <si>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</si>
  <si>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</si>
  <si>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</si>
  <si>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</si>
  <si>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</si>
  <si>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</si>
  <si>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</si>
  <si>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</si>
  <si>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</si>
  <si>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</si>
  <si>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</si>
  <si>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</si>
  <si>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</si>
  <si>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</si>
  <si>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</si>
  <si>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</si>
  <si>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</si>
  <si>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</si>
  <si>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</si>
  <si>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</si>
  <si>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</si>
  <si>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</si>
  <si>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</si>
  <si>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</si>
  <si>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</si>
  <si>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</si>
  <si>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</si>
  <si>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</si>
  <si>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</si>
  <si>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</si>
  <si>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</si>
  <si>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</si>
  <si>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</si>
  <si>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</si>
  <si>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</si>
  <si>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</si>
  <si>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</si>
  <si>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</si>
  <si>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</si>
  <si>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</si>
  <si>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</si>
  <si>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</si>
  <si>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</si>
  <si>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</si>
  <si>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</si>
  <si>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</si>
  <si>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</si>
  <si>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</si>
  <si>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</si>
  <si>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</si>
  <si>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</si>
  <si>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</si>
  <si>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</si>
  <si>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</si>
  <si>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</si>
  <si>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</si>
  <si>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</si>
  <si>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</si>
  <si>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</si>
  <si>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</si>
  <si>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</si>
  <si>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</si>
  <si>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</si>
  <si>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</si>
  <si>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</si>
  <si>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</si>
  <si>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</si>
  <si>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</si>
  <si>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</si>
  <si>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</si>
  <si>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</si>
  <si>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</si>
  <si>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</si>
  <si>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</si>
  <si>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</si>
  <si>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</si>
  <si>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</si>
  <si>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</si>
  <si>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</si>
  <si>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</si>
  <si>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</si>
  <si>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</si>
  <si>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</si>
  <si>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</si>
  <si>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</si>
  <si>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</si>
  <si>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</si>
  <si>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</si>
  <si>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</si>
  <si>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</si>
  <si>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</si>
  <si>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</si>
  <si>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</si>
  <si>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</si>
  <si>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</si>
  <si>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</si>
  <si>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</si>
  <si>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</si>
  <si>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</si>
  <si>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</si>
  <si>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</si>
  <si>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</si>
  <si>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</si>
  <si>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</si>
  <si>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</si>
  <si>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</si>
  <si>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</si>
  <si>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</si>
  <si>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</si>
  <si>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</si>
  <si>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</si>
  <si>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</si>
  <si>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</si>
  <si>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</si>
  <si>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</si>
  <si>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</si>
  <si>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</si>
  <si>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</si>
  <si>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</si>
  <si>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</si>
  <si>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</si>
  <si>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</si>
  <si>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</si>
  <si>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</si>
  <si>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</si>
  <si>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</si>
  <si>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</si>
  <si>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</si>
  <si>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</si>
  <si>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</si>
  <si>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</si>
  <si>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</si>
  <si>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</si>
  <si>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</si>
  <si>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</si>
  <si>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</si>
  <si>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</si>
  <si>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</si>
  <si>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</si>
  <si>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</si>
  <si>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</si>
  <si>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</si>
  <si>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</si>
  <si>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</si>
  <si>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</si>
  <si>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</si>
  <si>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</si>
  <si>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</si>
  <si>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</si>
  <si>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</si>
  <si>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</si>
  <si>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</si>
  <si>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</si>
  <si>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</si>
  <si>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</si>
  <si>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</si>
  <si>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</si>
  <si>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</si>
  <si>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</si>
  <si>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</si>
  <si>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</si>
  <si>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</si>
  <si>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</si>
  <si>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</si>
  <si>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</si>
  <si>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</si>
  <si>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</si>
  <si>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</si>
  <si>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</si>
  <si>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</si>
  <si>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</si>
  <si>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</si>
  <si>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</si>
  <si>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</si>
  <si>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</si>
  <si>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</si>
  <si>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</si>
  <si>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</si>
  <si>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</si>
  <si>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</si>
  <si>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</si>
  <si>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</si>
  <si>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</si>
  <si>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</si>
  <si>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</si>
  <si>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</si>
  <si>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</si>
  <si>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</si>
  <si>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</si>
  <si>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</si>
  <si>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</si>
  <si>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</si>
  <si>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</si>
  <si>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</si>
  <si>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</si>
  <si>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</si>
  <si>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</si>
  <si>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</si>
  <si>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</si>
  <si>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</si>
  <si>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</si>
  <si>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</si>
  <si>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</si>
  <si>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</si>
  <si>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</si>
  <si>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</si>
  <si>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</si>
  <si>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</si>
  <si>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</si>
  <si>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</si>
  <si>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</si>
  <si>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</si>
  <si>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</si>
  <si>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</si>
  <si>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</si>
  <si>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</si>
  <si>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</si>
  <si>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</si>
  <si>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</si>
  <si>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</si>
  <si>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</si>
  <si>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</si>
  <si>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</si>
  <si>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</si>
  <si>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</si>
  <si>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</si>
  <si>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</si>
  <si>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</si>
  <si>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</si>
  <si>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</si>
  <si>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</si>
  <si>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</si>
  <si>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</si>
  <si>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</si>
  <si>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</si>
  <si>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</si>
  <si>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</si>
  <si>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</si>
  <si>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</si>
  <si>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</si>
  <si>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</si>
  <si>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</si>
  <si>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</si>
  <si>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</si>
  <si>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</si>
  <si>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</si>
  <si>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</si>
  <si>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</si>
  <si>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</si>
  <si>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</si>
  <si>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</si>
  <si>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</si>
  <si>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</si>
  <si>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</si>
  <si>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</si>
  <si>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</si>
  <si>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</si>
  <si>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</si>
  <si>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</si>
  <si>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</si>
  <si>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</si>
  <si>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</si>
  <si>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</si>
  <si>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</si>
  <si>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</si>
  <si>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</si>
  <si>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</si>
  <si>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</si>
  <si>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</si>
  <si>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</si>
  <si>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</si>
  <si>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</si>
  <si>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</si>
  <si>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</si>
  <si>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</si>
  <si>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</si>
  <si>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</si>
  <si>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</si>
  <si>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</si>
  <si>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</si>
  <si>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</si>
  <si>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</si>
  <si>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</si>
  <si>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</si>
  <si>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</si>
  <si>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</si>
  <si>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</si>
  <si>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</si>
  <si>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</si>
  <si>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</si>
  <si>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</si>
  <si>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</si>
  <si>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</si>
  <si>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</si>
  <si>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</si>
  <si>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</si>
  <si>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</si>
  <si>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</si>
  <si>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</si>
  <si>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</si>
  <si>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</si>
  <si>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</si>
  <si>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</si>
  <si>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</si>
  <si>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</si>
  <si>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</si>
  <si>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</si>
  <si>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</si>
  <si>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</si>
  <si>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</si>
  <si>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</si>
  <si>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</si>
  <si>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</si>
  <si>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</si>
  <si>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</si>
  <si>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</si>
  <si>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</si>
  <si>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</si>
  <si>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</si>
  <si>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</si>
  <si>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</si>
  <si>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</si>
  <si>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</si>
  <si>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</si>
  <si>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</si>
  <si>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</si>
  <si>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</si>
  <si>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</si>
  <si>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</si>
  <si>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</si>
  <si>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</si>
  <si>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</si>
  <si>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</si>
  <si>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</si>
  <si>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</si>
  <si>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</si>
  <si>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</si>
  <si>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</si>
  <si>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</si>
  <si>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</si>
  <si>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</si>
  <si>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</si>
  <si>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</si>
  <si>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</si>
  <si>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</si>
  <si>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</si>
  <si>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</si>
  <si>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</si>
  <si>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</si>
  <si>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</si>
  <si>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</si>
  <si>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</si>
  <si>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</si>
  <si>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</si>
  <si>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</si>
  <si>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</si>
  <si>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</si>
  <si>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</si>
  <si>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</si>
  <si>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</si>
  <si>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</si>
  <si>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</si>
  <si>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</si>
  <si>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</si>
  <si>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</si>
  <si>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</si>
  <si>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</si>
  <si>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</si>
  <si>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</si>
  <si>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</si>
  <si>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</si>
  <si>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</si>
  <si>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</si>
  <si>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</si>
  <si>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</si>
  <si>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</si>
  <si>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</si>
  <si>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</si>
  <si>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</si>
  <si>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</si>
  <si>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</si>
  <si>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</si>
  <si>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</si>
  <si>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</si>
  <si>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</si>
  <si>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</si>
  <si>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</si>
  <si>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</si>
  <si>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</si>
  <si>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</si>
  <si>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</si>
  <si>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</si>
  <si>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</si>
  <si>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</si>
  <si>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</si>
  <si>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</si>
  <si>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</si>
  <si>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</si>
  <si>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</si>
  <si>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</si>
  <si>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</si>
  <si>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</si>
  <si>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</si>
  <si>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</si>
  <si>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</si>
  <si>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</si>
  <si>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</si>
  <si>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</si>
  <si>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</si>
  <si>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</si>
  <si>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</si>
  <si>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</si>
  <si>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</si>
  <si>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</si>
  <si>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</si>
  <si>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</si>
  <si>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</si>
  <si>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</si>
  <si>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</si>
  <si>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</si>
  <si>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</si>
  <si>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</si>
  <si>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</si>
  <si>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</si>
  <si>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</si>
  <si>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</si>
  <si>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</si>
  <si>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</si>
  <si>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</si>
  <si>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</si>
  <si>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</si>
  <si>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</si>
  <si>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</si>
  <si>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</si>
  <si>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</si>
  <si>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</si>
  <si>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</si>
  <si>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</si>
  <si>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</si>
  <si>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</si>
  <si>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</si>
  <si>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</si>
  <si>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</si>
  <si>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</si>
  <si>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</si>
  <si>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</si>
  <si>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</si>
  <si>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</si>
  <si>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</si>
  <si>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</si>
  <si>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</si>
  <si>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</si>
  <si>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</si>
  <si>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</si>
  <si>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</si>
  <si>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</si>
  <si>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</si>
  <si>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</si>
  <si>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</si>
  <si>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</si>
  <si>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</si>
  <si>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</si>
  <si>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</si>
  <si>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</si>
  <si>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</si>
  <si>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</si>
  <si>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</si>
  <si>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</si>
  <si>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</si>
  <si>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</si>
  <si>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</si>
  <si>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</si>
  <si>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</si>
  <si>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</si>
  <si>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</si>
  <si>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</si>
  <si>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</si>
  <si>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</si>
  <si>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</si>
  <si>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</si>
  <si>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</si>
  <si>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</si>
  <si>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</si>
  <si>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</si>
  <si>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</si>
  <si>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</si>
  <si>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</si>
  <si>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</si>
  <si>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</si>
  <si>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</si>
  <si>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</si>
  <si>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</si>
  <si>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</si>
  <si>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</si>
  <si>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</si>
  <si>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</si>
  <si>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</si>
  <si>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</si>
  <si>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</si>
  <si>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</si>
  <si>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</si>
  <si>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</si>
  <si>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</si>
  <si>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</si>
  <si>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</si>
  <si>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</si>
  <si>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</si>
  <si>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</si>
  <si>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</si>
  <si>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</si>
  <si>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</si>
  <si>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</si>
  <si>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</si>
  <si>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</si>
  <si>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</si>
  <si>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</si>
  <si>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</si>
  <si>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</si>
  <si>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</si>
  <si>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</si>
  <si>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</si>
  <si>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</si>
  <si>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</si>
  <si>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</si>
  <si>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</si>
  <si>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</si>
  <si>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</si>
  <si>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</si>
  <si>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</si>
  <si>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</si>
  <si>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</si>
  <si>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</si>
  <si>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</si>
  <si>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</si>
  <si>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</si>
  <si>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</si>
  <si>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</si>
  <si>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</si>
  <si>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</si>
  <si>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</si>
  <si>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</si>
  <si>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</si>
  <si>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</si>
  <si>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</si>
  <si>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</si>
  <si>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</si>
  <si>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</si>
  <si>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</si>
  <si>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</si>
  <si>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</si>
  <si>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</si>
  <si>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</si>
  <si>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</si>
  <si>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</si>
  <si>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</si>
  <si>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</si>
  <si>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</si>
  <si>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</si>
  <si>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</si>
  <si>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</si>
  <si>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</si>
  <si>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</si>
  <si>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</si>
  <si>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</si>
  <si>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</si>
  <si>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</si>
  <si>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</si>
  <si>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</si>
  <si>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</si>
  <si>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</si>
  <si>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</si>
  <si>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</si>
  <si>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</si>
  <si>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</si>
  <si>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</si>
  <si>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</si>
  <si>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</si>
  <si>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</si>
  <si>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</si>
  <si>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</si>
  <si>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</si>
  <si>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</si>
  <si>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</si>
  <si>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</si>
  <si>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</si>
  <si>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</si>
  <si>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</si>
  <si>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</si>
  <si>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</si>
  <si>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</si>
  <si>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</si>
  <si>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</si>
  <si>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</si>
  <si>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</si>
  <si>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</si>
  <si>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</si>
  <si>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</si>
  <si>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</si>
  <si>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</si>
  <si>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</si>
  <si>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</si>
  <si>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</si>
  <si>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</si>
  <si>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</si>
  <si>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</si>
  <si>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</si>
  <si>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</si>
  <si>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</si>
  <si>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</si>
  <si>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</si>
  <si>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</si>
  <si>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</si>
  <si>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</si>
  <si>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</si>
  <si>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</si>
  <si>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</si>
  <si>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</si>
  <si>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</si>
  <si>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</si>
  <si>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</si>
  <si>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</si>
  <si>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</si>
  <si>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</si>
  <si>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</si>
  <si>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</si>
  <si>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</si>
  <si>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</si>
  <si>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</si>
  <si>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</si>
  <si>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</si>
  <si>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</si>
  <si>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</si>
  <si>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</si>
  <si>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</si>
  <si>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</si>
  <si>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</si>
  <si>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</si>
  <si>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</si>
  <si>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</si>
  <si>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</si>
  <si>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</si>
  <si>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</si>
  <si>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</si>
  <si>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</si>
  <si>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</si>
  <si>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</si>
  <si>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</si>
  <si>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</si>
  <si>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</si>
  <si>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</si>
  <si>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</si>
  <si>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</si>
  <si>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</si>
  <si>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</si>
  <si>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</si>
  <si>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</si>
  <si>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</si>
  <si>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</si>
  <si>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</si>
  <si>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</si>
  <si>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</si>
  <si>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</si>
  <si>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</si>
  <si>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</si>
  <si>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</si>
  <si>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</si>
  <si>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</si>
  <si>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</si>
  <si>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</si>
  <si>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</si>
  <si>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</si>
  <si>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</si>
  <si>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</si>
  <si>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</si>
  <si>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</si>
  <si>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</si>
  <si>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</si>
  <si>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</si>
  <si>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</si>
  <si>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</si>
  <si>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</si>
  <si>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</si>
  <si>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</si>
  <si>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</si>
  <si>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</si>
  <si>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</si>
  <si>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</si>
  <si>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</si>
  <si>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</si>
  <si>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</si>
  <si>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</si>
  <si>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</si>
  <si>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</si>
  <si>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</si>
  <si>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</si>
  <si>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</si>
  <si>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</si>
  <si>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</si>
  <si>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</si>
  <si>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</si>
  <si>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</si>
  <si>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</si>
  <si>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</si>
  <si>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</si>
  <si>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</si>
  <si>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</si>
  <si>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</si>
  <si>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</si>
  <si>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</si>
  <si>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</si>
  <si>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</si>
  <si>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</si>
  <si>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</si>
  <si>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</si>
  <si>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</si>
  <si>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</si>
  <si>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</si>
  <si>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</si>
  <si>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</si>
  <si>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</si>
  <si>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</si>
  <si>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</si>
  <si>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</si>
  <si>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</si>
  <si>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</si>
  <si>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</si>
  <si>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</si>
  <si>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</si>
  <si>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</si>
  <si>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</si>
  <si>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</si>
  <si>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</si>
  <si>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</si>
  <si>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</si>
  <si>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</si>
  <si>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</si>
  <si>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</si>
  <si>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</si>
  <si>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</si>
  <si>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</si>
  <si>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</si>
  <si>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</si>
  <si>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</si>
  <si>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</si>
  <si>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</si>
  <si>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</si>
  <si>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</si>
  <si>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</si>
  <si>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</si>
  <si>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</si>
  <si>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</si>
  <si>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</si>
  <si>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</si>
  <si>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</si>
  <si>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</si>
  <si>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</si>
  <si>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</si>
  <si>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</si>
  <si>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</si>
  <si>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</si>
  <si>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</si>
  <si>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</si>
  <si>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</si>
  <si>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</si>
  <si>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</si>
  <si>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</si>
  <si>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</si>
  <si>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</si>
  <si>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</si>
  <si>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</si>
  <si>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</si>
  <si>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</si>
  <si>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</si>
  <si>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</si>
  <si>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</si>
  <si>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</si>
  <si>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</si>
  <si>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</si>
  <si>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</si>
  <si>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</si>
  <si>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</si>
  <si>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</si>
  <si>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</si>
  <si>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</si>
  <si>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</si>
  <si>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</si>
  <si>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</si>
  <si>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</si>
  <si>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</si>
  <si>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</si>
  <si>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</si>
  <si>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</si>
  <si>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</si>
  <si>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</si>
  <si>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</si>
  <si>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</si>
  <si>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</si>
  <si>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</si>
  <si>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</si>
  <si>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</si>
  <si>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</si>
  <si>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</si>
  <si>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</si>
  <si>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</si>
  <si>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</si>
  <si>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</si>
  <si>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</si>
  <si>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</si>
  <si>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</si>
  <si>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</si>
  <si>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</si>
  <si>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</si>
  <si>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</si>
  <si>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</si>
  <si>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</si>
  <si>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</si>
  <si>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</si>
  <si>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</si>
  <si>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</si>
  <si>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</si>
  <si>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</si>
  <si>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</si>
  <si>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</si>
  <si>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</si>
  <si>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</si>
  <si>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</si>
  <si>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</si>
  <si>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</si>
  <si>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</si>
  <si>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</si>
  <si>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</si>
  <si>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</si>
  <si>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</si>
  <si>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</si>
  <si>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</si>
  <si>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</si>
  <si>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</si>
  <si>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</si>
  <si>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</si>
  <si>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</si>
  <si>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</si>
  <si>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</si>
  <si>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</si>
  <si>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</si>
  <si>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</si>
  <si>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</si>
  <si>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</si>
  <si>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</si>
  <si>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</si>
  <si>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</si>
  <si>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</si>
  <si>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</si>
  <si>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</si>
  <si>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</si>
  <si>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</si>
  <si>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</si>
  <si>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</si>
  <si>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</si>
  <si>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</si>
  <si>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</si>
  <si>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</si>
  <si>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</si>
  <si>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</si>
  <si>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</si>
  <si>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</si>
  <si>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</si>
  <si>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</si>
  <si>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</si>
  <si>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</si>
  <si>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</si>
  <si>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</si>
  <si>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</si>
  <si>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</si>
  <si>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</si>
  <si>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</si>
  <si>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</si>
  <si>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</si>
  <si>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</si>
  <si>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</si>
  <si>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</si>
  <si>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</si>
  <si>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</si>
  <si>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</si>
  <si>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</si>
  <si>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</si>
  <si>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</si>
  <si>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</si>
  <si>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</si>
  <si>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</si>
  <si>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</si>
  <si>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</si>
  <si>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</si>
  <si>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</si>
  <si>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</si>
  <si>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</si>
  <si>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</si>
  <si>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</si>
  <si>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</si>
  <si>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</si>
  <si>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</si>
  <si>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</si>
  <si>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</si>
  <si>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</si>
  <si>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</si>
  <si>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</si>
  <si>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</si>
  <si>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</si>
  <si>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</si>
  <si>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</si>
  <si>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</si>
  <si>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</si>
  <si>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</si>
  <si>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</si>
  <si>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</si>
  <si>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</si>
  <si>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</si>
  <si>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</si>
  <si>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</si>
  <si>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</si>
  <si>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</si>
  <si>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</si>
  <si>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</si>
  <si>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</si>
  <si>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</si>
  <si>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</si>
  <si>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</si>
  <si>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</si>
  <si>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</si>
  <si>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</si>
  <si>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</si>
  <si>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</si>
  <si>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</si>
  <si>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</si>
  <si>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</si>
  <si>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</si>
  <si>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</si>
  <si>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</si>
  <si>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</si>
  <si>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</si>
  <si>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</si>
  <si>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</si>
  <si>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</si>
  <si>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</si>
  <si>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</si>
  <si>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</si>
  <si>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</si>
  <si>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</si>
  <si>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</si>
  <si>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</si>
  <si>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</si>
  <si>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</si>
  <si>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</si>
  <si>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</si>
  <si>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</si>
  <si>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</si>
  <si>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</si>
  <si>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</si>
  <si>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</si>
  <si>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</si>
  <si>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</si>
  <si>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</si>
  <si>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</si>
  <si>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</si>
  <si>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</si>
  <si>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</si>
  <si>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</si>
  <si>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</si>
  <si>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</si>
  <si>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</si>
  <si>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</si>
  <si>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</si>
  <si>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</si>
  <si>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</si>
  <si>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</si>
  <si>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</si>
  <si>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</si>
  <si>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</si>
  <si>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</si>
  <si>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</si>
  <si>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</si>
  <si>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</si>
  <si>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</si>
  <si>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</si>
  <si>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</si>
  <si>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</si>
  <si>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</si>
  <si>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</si>
  <si>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</si>
  <si>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</si>
  <si>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</si>
  <si>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</si>
  <si>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</si>
  <si>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</si>
  <si>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</si>
  <si>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</si>
  <si>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</si>
  <si>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</si>
  <si>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</si>
  <si>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</si>
  <si>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</si>
  <si>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</si>
  <si>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</si>
  <si>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</si>
  <si>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</si>
  <si>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</si>
  <si>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</si>
  <si>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</si>
  <si>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</si>
  <si>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</si>
  <si>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</si>
  <si>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</si>
  <si>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</si>
  <si>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</si>
  <si>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</si>
  <si>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</si>
  <si>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</si>
  <si>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</si>
  <si>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</si>
  <si>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</si>
  <si>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</si>
  <si>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</si>
  <si>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</si>
  <si>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</si>
  <si>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</si>
  <si>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</si>
  <si>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</si>
  <si>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</si>
  <si>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</si>
  <si>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</si>
  <si>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</si>
  <si>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</si>
  <si>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</si>
  <si>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</si>
  <si>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</si>
  <si>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</si>
  <si>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</si>
  <si>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</si>
  <si>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</si>
  <si>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</si>
  <si>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</si>
  <si>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</si>
  <si>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</si>
  <si>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</si>
  <si>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</si>
  <si>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</si>
  <si>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</si>
  <si>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</si>
  <si>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</si>
  <si>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</si>
  <si>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</si>
  <si>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</si>
  <si>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</si>
  <si>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</si>
  <si>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</si>
  <si>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</si>
  <si>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</si>
  <si>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</si>
  <si>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</si>
  <si>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</si>
  <si>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</si>
  <si>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</si>
  <si>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</si>
  <si>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</si>
  <si>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</si>
  <si>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</si>
  <si>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</si>
  <si>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</si>
  <si>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</si>
  <si>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</si>
  <si>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</si>
  <si>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</si>
  <si>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</si>
  <si>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</si>
  <si>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</si>
  <si>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</si>
  <si>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</si>
  <si>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</si>
  <si>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</si>
  <si>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</si>
  <si>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</si>
  <si>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</si>
  <si>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</si>
  <si>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</si>
  <si>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</si>
  <si>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</si>
  <si>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</si>
  <si>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</si>
  <si>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</si>
  <si>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</si>
  <si>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</si>
  <si>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</si>
  <si>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</si>
  <si>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</si>
  <si>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</si>
  <si>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</si>
  <si>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</si>
  <si>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</si>
  <si>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</si>
  <si>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</si>
  <si>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</si>
  <si>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</si>
  <si>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</si>
  <si>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</si>
  <si>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</si>
  <si>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</si>
  <si>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</si>
  <si>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</si>
  <si>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</si>
  <si>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</si>
  <si>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</si>
  <si>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</si>
  <si>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</si>
  <si>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</si>
  <si>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</si>
  <si>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</si>
  <si>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</si>
  <si>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</si>
  <si>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</si>
  <si>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</si>
  <si>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</si>
  <si>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</si>
  <si>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</si>
  <si>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</si>
  <si>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</si>
  <si>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</si>
  <si>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</si>
  <si>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</si>
  <si>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</si>
  <si>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</si>
  <si>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</si>
  <si>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</si>
  <si>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</si>
  <si>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</si>
  <si>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</si>
  <si>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</si>
  <si>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</si>
  <si>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</si>
  <si>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</si>
  <si>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</si>
  <si>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</si>
  <si>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</si>
  <si>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</si>
  <si>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</si>
  <si>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</si>
  <si>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</si>
  <si>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</si>
  <si>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</si>
  <si>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</si>
  <si>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</si>
  <si>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</si>
  <si>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</si>
  <si>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</si>
  <si>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</si>
  <si>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</si>
  <si>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</si>
  <si>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</si>
  <si>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</si>
  <si>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</si>
  <si>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</si>
  <si>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</si>
  <si>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</si>
  <si>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</si>
  <si>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</si>
  <si>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</si>
  <si>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</si>
  <si>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</si>
  <si>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</si>
  <si>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</si>
  <si>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</si>
  <si>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</si>
  <si>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</si>
  <si>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</si>
  <si>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</si>
  <si>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</si>
  <si>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</si>
  <si>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</si>
  <si>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</si>
  <si>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</si>
  <si>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</si>
  <si>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</si>
  <si>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</si>
  <si>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</si>
  <si>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</si>
  <si>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</si>
  <si>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</si>
  <si>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</si>
  <si>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</si>
  <si>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</si>
  <si>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</si>
  <si>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</si>
  <si>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</si>
  <si>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</si>
  <si>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</si>
  <si>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</si>
  <si>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</si>
  <si>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</si>
  <si>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</si>
  <si>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</si>
  <si>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</si>
  <si>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</si>
  <si>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</si>
  <si>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</si>
  <si>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</si>
  <si>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</si>
  <si>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</si>
  <si>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</si>
  <si>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</si>
  <si>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</si>
  <si>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</si>
  <si>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</si>
  <si>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</si>
  <si>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</si>
  <si>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</si>
  <si>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</si>
  <si>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</si>
  <si>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</si>
  <si>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</si>
  <si>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</si>
  <si>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</si>
  <si>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</si>
  <si>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</si>
  <si>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</si>
  <si>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</si>
  <si>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</si>
  <si>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</si>
  <si>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</si>
  <si>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</si>
  <si>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</si>
  <si>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</si>
  <si>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</si>
  <si>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</si>
  <si>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</si>
  <si>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</si>
  <si>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</si>
  <si>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</si>
  <si>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</si>
  <si>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</si>
  <si>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</si>
  <si>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</si>
  <si>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</si>
  <si>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</si>
  <si>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</si>
  <si>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</si>
  <si>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</si>
  <si>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</si>
  <si>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</si>
  <si>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</si>
  <si>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</si>
  <si>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</si>
  <si>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</si>
  <si>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</si>
  <si>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</si>
  <si>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</si>
  <si>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</si>
  <si>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</si>
  <si>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</si>
  <si>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</si>
  <si>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</si>
  <si>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</si>
  <si>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</si>
  <si>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</si>
  <si>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</si>
  <si>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</si>
  <si>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</si>
  <si>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</si>
  <si>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</si>
  <si>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</si>
  <si>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</si>
  <si>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</si>
  <si>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</si>
  <si>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</si>
  <si>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</si>
  <si>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</si>
  <si>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</si>
  <si>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</si>
  <si>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</si>
  <si>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</si>
  <si>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</si>
  <si>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</si>
  <si>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</si>
  <si>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</si>
  <si>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</si>
  <si>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</si>
  <si>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</si>
  <si>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</si>
  <si>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</si>
  <si>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</si>
  <si>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</si>
  <si>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</si>
  <si>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</si>
  <si>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</si>
  <si>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</si>
  <si>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</si>
  <si>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</si>
  <si>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</si>
  <si>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</si>
  <si>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</si>
  <si>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</si>
  <si>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</si>
  <si>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</si>
  <si>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</si>
  <si>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</si>
  <si>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</si>
  <si>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</si>
  <si>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</si>
  <si>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</si>
  <si>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</si>
  <si>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</si>
  <si>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</si>
  <si>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</si>
  <si>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</si>
  <si>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</si>
  <si>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</si>
  <si>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</si>
  <si>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</si>
  <si>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</si>
  <si>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</si>
  <si>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</si>
  <si>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</si>
  <si>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</si>
  <si>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</si>
  <si>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</si>
  <si>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</si>
  <si>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</si>
  <si>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</si>
  <si>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</si>
  <si>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</si>
  <si>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</si>
  <si>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</si>
  <si>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</si>
  <si>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</si>
  <si>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</si>
  <si>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</si>
  <si>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</si>
  <si>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</si>
  <si>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</si>
  <si>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</si>
  <si>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</si>
  <si>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</si>
  <si>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</si>
  <si>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</si>
  <si>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</si>
  <si>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</si>
  <si>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</si>
  <si>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</si>
  <si>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</si>
  <si>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</si>
  <si>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</si>
  <si>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</si>
  <si>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</si>
  <si>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</si>
  <si>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</si>
  <si>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</si>
  <si>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</si>
  <si>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</si>
  <si>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</si>
  <si>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</si>
  <si>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</si>
  <si>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</si>
  <si>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</si>
  <si>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</si>
  <si>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</si>
  <si>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</si>
  <si>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</si>
  <si>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</si>
  <si>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</si>
  <si>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</si>
  <si>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</si>
  <si>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</si>
  <si>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</si>
  <si>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</si>
  <si>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</si>
  <si>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</si>
  <si>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</si>
  <si>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</si>
  <si>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</si>
  <si>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</si>
  <si>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</si>
  <si>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</si>
  <si>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</si>
  <si>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</si>
  <si>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</si>
  <si>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</si>
  <si>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</si>
  <si>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</si>
  <si>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</si>
  <si>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</si>
  <si>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</si>
  <si>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</si>
  <si>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</si>
  <si>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</si>
  <si>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</si>
  <si>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</si>
  <si>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</si>
  <si>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</si>
  <si>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</si>
  <si>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</si>
  <si>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</si>
  <si>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</si>
  <si>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</si>
  <si>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</si>
  <si>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</si>
  <si>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</si>
  <si>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</si>
  <si>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</si>
  <si>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</si>
  <si>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</si>
  <si>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</si>
  <si>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</si>
  <si>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</si>
  <si>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</si>
  <si>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</si>
  <si>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</si>
  <si>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</si>
  <si>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</si>
  <si>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</si>
  <si>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</si>
  <si>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</si>
  <si>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</si>
  <si>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</si>
  <si>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</si>
  <si>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</si>
  <si>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</si>
  <si>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</si>
  <si>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</si>
  <si>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</si>
  <si>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</si>
  <si>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</si>
  <si>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</si>
  <si>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</si>
  <si>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</si>
  <si>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</si>
  <si>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</si>
  <si>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</si>
  <si>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</si>
  <si>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</si>
  <si>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</si>
  <si>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</si>
  <si>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</si>
  <si>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</si>
  <si>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</si>
  <si>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</si>
  <si>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</si>
  <si>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</si>
  <si>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</si>
  <si>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</si>
  <si>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</si>
  <si>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</si>
  <si>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</si>
  <si>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</si>
  <si>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</si>
  <si>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</si>
  <si>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</si>
  <si>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</si>
  <si>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</si>
  <si>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</si>
  <si>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</si>
  <si>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</si>
  <si>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</si>
  <si>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</si>
  <si>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</si>
  <si>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</si>
  <si>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</si>
  <si>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</si>
  <si>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</si>
  <si>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</si>
  <si>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</si>
  <si>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</si>
  <si>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</si>
  <si>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</si>
  <si>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</si>
  <si>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</si>
  <si>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</si>
  <si>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</si>
  <si>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</si>
  <si>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</si>
  <si>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</si>
  <si>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</si>
  <si>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</si>
  <si>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</si>
  <si>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</si>
  <si>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</si>
  <si>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</si>
  <si>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</si>
  <si>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</si>
  <si>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</si>
  <si>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</si>
  <si>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</si>
  <si>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</si>
  <si>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</si>
  <si>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</si>
  <si>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</si>
  <si>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</si>
  <si>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</si>
  <si>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</si>
  <si>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</si>
  <si>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</si>
  <si>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</si>
  <si>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</si>
  <si>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</si>
  <si>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</si>
  <si>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</si>
  <si>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</si>
  <si>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</si>
  <si>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</si>
  <si>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</si>
  <si>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</si>
  <si>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</si>
  <si>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</si>
  <si>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</si>
  <si>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</si>
  <si>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</si>
  <si>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</si>
  <si>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</si>
  <si>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</si>
  <si>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</si>
  <si>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</si>
  <si>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</si>
  <si>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</si>
  <si>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</si>
  <si>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</si>
  <si>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</si>
  <si>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</si>
  <si>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</si>
  <si>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</si>
  <si>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</si>
  <si>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</si>
  <si>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</si>
  <si>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</si>
  <si>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</si>
  <si>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</si>
  <si>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</si>
  <si>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</si>
  <si>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</si>
  <si>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</si>
  <si>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</si>
  <si>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</si>
  <si>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</si>
  <si>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</si>
  <si>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</si>
  <si>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</si>
  <si>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</si>
  <si>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</si>
  <si>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</si>
  <si>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</si>
  <si>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</si>
  <si>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</si>
  <si>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</si>
  <si>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</si>
  <si>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</si>
  <si>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</si>
  <si>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</si>
  <si>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</si>
  <si>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</si>
  <si>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</si>
  <si>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</si>
  <si>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</si>
  <si>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</si>
  <si>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</si>
  <si>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</si>
  <si>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</si>
  <si>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</si>
  <si>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</si>
  <si>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</si>
  <si>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</si>
  <si>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</si>
  <si>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</si>
  <si>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</si>
  <si>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</si>
  <si>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</si>
  <si>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</si>
  <si>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</si>
  <si>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</si>
  <si>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</si>
  <si>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</si>
  <si>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</si>
  <si>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</si>
  <si>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</si>
  <si>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</si>
  <si>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</si>
  <si>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</si>
  <si>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</si>
  <si>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</si>
  <si>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</si>
  <si>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</si>
  <si>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</si>
  <si>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</si>
  <si>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</si>
  <si>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</si>
  <si>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</si>
  <si>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</si>
  <si>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</si>
  <si>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</si>
  <si>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</si>
  <si>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</si>
  <si>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</si>
  <si>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</si>
  <si>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</si>
  <si>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</si>
  <si>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</si>
  <si>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</si>
  <si>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</si>
  <si>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</si>
  <si>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</si>
  <si>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</si>
  <si>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</si>
  <si>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</si>
  <si>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</si>
  <si>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</si>
  <si>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</si>
  <si>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</si>
  <si>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</si>
  <si>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</si>
  <si>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</si>
  <si>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</si>
  <si>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</si>
  <si>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</si>
  <si>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</si>
  <si>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</si>
  <si>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</si>
  <si>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</si>
  <si>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</si>
  <si>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</si>
  <si>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</si>
  <si>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</si>
  <si>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</si>
  <si>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</si>
  <si>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</si>
  <si>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</si>
  <si>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</si>
  <si>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</si>
  <si>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</si>
  <si>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</si>
  <si>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</si>
  <si>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</si>
  <si>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</si>
  <si>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</si>
  <si>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</si>
  <si>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</si>
  <si>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</si>
  <si>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</si>
  <si>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</si>
  <si>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</si>
  <si>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</si>
  <si>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</si>
  <si>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</si>
  <si>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</si>
  <si>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</si>
  <si>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</si>
  <si>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</si>
  <si>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</si>
  <si>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</si>
  <si>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</si>
  <si>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</si>
  <si>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</si>
  <si>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</si>
  <si>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</si>
  <si>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</si>
  <si>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</si>
  <si>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</si>
  <si>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</si>
  <si>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</si>
  <si>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</si>
  <si>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</si>
  <si>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</si>
  <si>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</si>
  <si>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</si>
  <si>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</si>
  <si>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</si>
  <si>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</si>
  <si>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</si>
  <si>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</si>
  <si>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</si>
  <si>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</si>
  <si>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</si>
  <si>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</si>
  <si>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</si>
  <si>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</si>
  <si>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</si>
  <si>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</si>
  <si>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</si>
  <si>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</si>
  <si>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</si>
  <si>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</si>
  <si>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</si>
  <si>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</si>
  <si>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</si>
  <si>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</si>
  <si>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</si>
  <si>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</si>
  <si>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</si>
  <si>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</si>
  <si>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</si>
  <si>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</si>
  <si>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</si>
  <si>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</si>
  <si>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</si>
  <si>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</si>
  <si>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</si>
  <si>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</si>
  <si>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</si>
  <si>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</si>
  <si>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</si>
  <si>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</si>
  <si>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</si>
  <si>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</si>
  <si>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</si>
  <si>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</si>
  <si>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</si>
  <si>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</si>
  <si>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</si>
  <si>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</si>
  <si>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</si>
  <si>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</si>
  <si>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</si>
  <si>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</si>
  <si>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</si>
  <si>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</si>
  <si>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</si>
  <si>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</si>
  <si>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</si>
  <si>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</si>
  <si>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</si>
  <si>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</si>
  <si>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</si>
  <si>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</si>
  <si>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</si>
  <si>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</si>
  <si>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</si>
  <si>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</si>
  <si>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</si>
  <si>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</si>
  <si>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</si>
  <si>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</si>
  <si>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</si>
  <si>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</si>
  <si>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</si>
  <si>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</si>
  <si>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</si>
  <si>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</si>
  <si>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</si>
  <si>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</si>
  <si>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</si>
  <si>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</si>
  <si>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</si>
  <si>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</si>
  <si>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</si>
  <si>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</si>
  <si>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</si>
  <si>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</si>
  <si>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</si>
  <si>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</si>
  <si>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</si>
  <si>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</si>
  <si>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</si>
  <si>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</si>
  <si>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</si>
  <si>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</si>
  <si>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</si>
  <si>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</si>
  <si>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</si>
  <si>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</si>
  <si>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</si>
  <si>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</si>
  <si>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</si>
  <si>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</si>
  <si>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</si>
  <si>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</si>
  <si>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</si>
  <si>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</si>
  <si>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</si>
  <si>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</si>
  <si>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</si>
  <si>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</si>
  <si>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</si>
  <si>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</si>
  <si>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</si>
  <si>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</si>
  <si>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</si>
  <si>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</si>
  <si>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</si>
  <si>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</si>
  <si>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</si>
  <si>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</si>
  <si>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</si>
  <si>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</si>
  <si>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</si>
  <si>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</si>
  <si>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</si>
  <si>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</si>
  <si>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</si>
  <si>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</si>
  <si>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</si>
  <si>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</si>
  <si>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</si>
  <si>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</si>
  <si>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</si>
  <si>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</si>
  <si>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</si>
  <si>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</si>
  <si>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</si>
  <si>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</si>
  <si>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</si>
  <si>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</si>
  <si>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</si>
  <si>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</si>
  <si>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</si>
  <si>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</si>
  <si>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</si>
  <si>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</si>
  <si>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</si>
  <si>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</si>
  <si>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</si>
  <si>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</si>
  <si>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</si>
  <si>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</si>
  <si>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</si>
  <si>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</si>
  <si>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</si>
  <si>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</si>
  <si>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</si>
  <si>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</si>
  <si>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</si>
  <si>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</si>
  <si>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</si>
  <si>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</si>
  <si>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</si>
  <si>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</si>
  <si>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</si>
  <si>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</si>
  <si>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</si>
  <si>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</si>
  <si>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</si>
  <si>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</si>
  <si>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</si>
  <si>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</si>
  <si>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</si>
  <si>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</si>
  <si>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</si>
  <si>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</si>
  <si>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</si>
  <si>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</si>
  <si>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</si>
  <si>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</si>
  <si>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</si>
  <si>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</si>
  <si>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</si>
  <si>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</si>
  <si>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</si>
  <si>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</si>
  <si>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</si>
  <si>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</si>
  <si>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</si>
  <si>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</si>
  <si>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</si>
  <si>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</si>
  <si>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</si>
  <si>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</si>
  <si>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</si>
  <si>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</si>
  <si>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</si>
  <si>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</si>
  <si>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</si>
  <si>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</si>
  <si>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</si>
  <si>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</si>
  <si>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</si>
  <si>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</si>
  <si>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</si>
  <si>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</si>
  <si>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</si>
  <si>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</si>
  <si>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</si>
  <si>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</si>
  <si>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</si>
  <si>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</si>
  <si>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</si>
  <si>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</si>
  <si>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</si>
  <si>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</si>
  <si>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</si>
  <si>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</si>
  <si>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</si>
  <si>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</si>
  <si>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</si>
  <si>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</si>
  <si>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</si>
  <si>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</si>
  <si>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</si>
  <si>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</si>
  <si>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</si>
  <si>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</si>
  <si>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</si>
  <si>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</si>
  <si>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</si>
  <si>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</si>
  <si>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</si>
  <si>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</si>
  <si>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</si>
  <si>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</si>
  <si>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</si>
  <si>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</si>
  <si>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</si>
  <si>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</si>
  <si>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</si>
  <si>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</si>
  <si>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</si>
  <si>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</si>
  <si>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</si>
  <si>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</si>
  <si>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</si>
  <si>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</si>
  <si>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</si>
  <si>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</si>
  <si>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</si>
  <si>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</si>
  <si>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</si>
  <si>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</si>
  <si>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</si>
  <si>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</si>
  <si>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</si>
  <si>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</si>
  <si>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</si>
  <si>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</si>
  <si>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</si>
  <si>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</si>
  <si>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</si>
  <si>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</si>
  <si>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</si>
  <si>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</si>
  <si>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</si>
  <si>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</si>
  <si>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</si>
  <si>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</si>
  <si>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</si>
  <si>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</si>
  <si>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</si>
  <si>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</si>
  <si>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</si>
  <si>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</si>
  <si>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</si>
  <si>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</si>
  <si>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</si>
  <si>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</si>
  <si>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</si>
  <si>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</si>
  <si>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</si>
  <si>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</si>
  <si>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</si>
  <si>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</si>
  <si>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</si>
  <si>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</si>
  <si>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</si>
  <si>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</si>
  <si>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</si>
  <si>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</si>
  <si>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</si>
  <si>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</si>
  <si>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</si>
  <si>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</si>
  <si>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</si>
  <si>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</si>
  <si>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</si>
  <si>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</si>
  <si>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</si>
  <si>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</si>
  <si>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</si>
  <si>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</si>
  <si>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</si>
  <si>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</si>
  <si>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</si>
  <si>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</si>
  <si>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</si>
  <si>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</si>
  <si>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</si>
  <si>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</si>
  <si>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</si>
  <si>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</si>
  <si>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</si>
  <si>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</si>
  <si>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</si>
  <si>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</si>
  <si>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</si>
  <si>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</si>
  <si>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</si>
  <si>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</si>
  <si>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</si>
  <si>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</si>
  <si>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</si>
  <si>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</si>
  <si>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</si>
  <si>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</si>
  <si>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</si>
  <si>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</si>
  <si>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</si>
  <si>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</si>
  <si>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</si>
  <si>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</si>
  <si>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</si>
  <si>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</si>
  <si>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</si>
  <si>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</si>
  <si>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</si>
  <si>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</si>
  <si>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</si>
  <si>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</si>
  <si>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</si>
  <si>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</si>
  <si>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</si>
  <si>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</si>
  <si>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</si>
  <si>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</si>
  <si>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</si>
  <si>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</si>
  <si>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</si>
  <si>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</si>
  <si>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</si>
  <si>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</si>
  <si>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</si>
  <si>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</si>
  <si>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</si>
  <si>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</si>
  <si>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</si>
  <si>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</si>
  <si>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</si>
  <si>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</si>
  <si>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</si>
  <si>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</si>
  <si>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</si>
  <si>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</si>
  <si>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</si>
  <si>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</si>
  <si>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</si>
  <si>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</si>
  <si>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</si>
  <si>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</si>
  <si>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</si>
  <si>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</si>
  <si>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</si>
  <si>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</si>
  <si>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</si>
  <si>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</si>
  <si>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</si>
  <si>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</si>
  <si>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</si>
  <si>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</si>
  <si>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</si>
  <si>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</si>
  <si>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</si>
  <si>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</si>
  <si>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</si>
  <si>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</si>
  <si>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</si>
  <si>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</si>
  <si>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</si>
  <si>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</si>
  <si>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</si>
  <si>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</si>
  <si>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</si>
  <si>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</si>
  <si>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</si>
  <si>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</si>
  <si>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</si>
  <si>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</si>
  <si>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</si>
  <si>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</si>
  <si>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</si>
  <si>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</si>
  <si>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</si>
  <si>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</si>
  <si>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</si>
  <si>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</si>
  <si>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</si>
  <si>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</si>
  <si>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</si>
  <si>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</si>
  <si>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</si>
  <si>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</si>
  <si>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</si>
  <si>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</si>
  <si>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</si>
  <si>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</si>
  <si>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</si>
  <si>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</si>
  <si>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</si>
  <si>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</si>
  <si>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</si>
  <si>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</si>
  <si>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</si>
  <si>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</si>
  <si>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</si>
  <si>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</si>
  <si>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</si>
  <si>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</si>
  <si>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</si>
  <si>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</si>
  <si>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</si>
  <si>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</si>
  <si>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</si>
  <si>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</si>
  <si>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</si>
  <si>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</si>
  <si>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</si>
  <si>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</si>
  <si>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</si>
  <si>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</si>
  <si>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</si>
  <si>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</si>
  <si>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</si>
  <si>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</si>
  <si>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</si>
  <si>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</si>
  <si>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</si>
  <si>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</si>
  <si>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</si>
  <si>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</si>
  <si>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</si>
  <si>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</si>
  <si>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</si>
  <si>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</si>
  <si>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</si>
  <si>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</si>
  <si>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</si>
  <si>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</si>
  <si>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</si>
  <si>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</si>
  <si>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</si>
  <si>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</si>
  <si>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</si>
  <si>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</si>
  <si>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</si>
  <si>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</si>
  <si>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</si>
  <si>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</si>
  <si>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</si>
  <si>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</si>
  <si>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</si>
  <si>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</si>
  <si>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</si>
  <si>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</si>
  <si>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</si>
  <si>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</si>
  <si>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</si>
  <si>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</si>
  <si>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</si>
  <si>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</si>
  <si>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</si>
  <si>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</si>
  <si>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</si>
  <si>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</si>
  <si>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</si>
  <si>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</si>
  <si>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</si>
  <si>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</si>
  <si>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</si>
  <si>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</si>
  <si>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</si>
  <si>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</si>
  <si>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</si>
  <si>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</si>
  <si>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</si>
  <si>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</si>
  <si>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</si>
  <si>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</si>
  <si>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</si>
  <si>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</si>
  <si>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</si>
  <si>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</si>
  <si>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</si>
  <si>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</si>
  <si>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</si>
  <si>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</si>
  <si>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</si>
  <si>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</si>
  <si>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</si>
  <si>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</si>
  <si>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</si>
  <si>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</si>
  <si>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</si>
  <si>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</si>
  <si>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</si>
  <si>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</si>
  <si>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</si>
  <si>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</si>
  <si>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</si>
  <si>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</si>
  <si>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</si>
  <si>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</si>
  <si>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</si>
  <si>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</si>
  <si>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</si>
  <si>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</si>
  <si>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</si>
  <si>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</si>
  <si>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</si>
  <si>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</si>
  <si>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</si>
  <si>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</si>
  <si>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</si>
  <si>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</si>
  <si>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</si>
  <si>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</si>
  <si>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</si>
  <si>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</si>
  <si>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</si>
  <si>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</si>
  <si>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</si>
  <si>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</si>
  <si>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</si>
  <si>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</si>
  <si>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</si>
  <si>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</si>
  <si>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</si>
  <si>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</si>
  <si>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</si>
  <si>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</si>
  <si>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</si>
  <si>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</si>
  <si>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</si>
  <si>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</si>
  <si>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</si>
  <si>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</si>
  <si>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</si>
  <si>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</si>
  <si>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</si>
  <si>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</si>
  <si>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</si>
  <si>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</si>
  <si>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</si>
  <si>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</si>
  <si>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</si>
  <si>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</si>
  <si>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</si>
  <si>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</si>
  <si>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</si>
  <si>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</si>
  <si>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</si>
  <si>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</si>
  <si>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</si>
  <si>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</si>
  <si>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</si>
  <si>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</si>
  <si>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</si>
  <si>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</si>
  <si>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</si>
  <si>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</si>
  <si>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</si>
  <si>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</si>
  <si>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</si>
  <si>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</si>
  <si>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</si>
  <si>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</si>
  <si>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</si>
  <si>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</si>
  <si>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</si>
  <si>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</si>
  <si>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</si>
  <si>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</si>
  <si>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</si>
  <si>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</si>
  <si>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</si>
  <si>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</si>
  <si>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</si>
  <si>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</si>
  <si>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</si>
  <si>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</si>
  <si>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</si>
  <si>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</si>
  <si>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</si>
  <si>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</si>
  <si>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</si>
  <si>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</si>
  <si>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</si>
  <si>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</si>
  <si>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</si>
  <si>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</si>
  <si>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</si>
  <si>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</si>
  <si>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</si>
  <si>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</si>
  <si>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</si>
  <si>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</si>
  <si>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</si>
  <si>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</si>
  <si>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</si>
  <si>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</si>
  <si>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</si>
  <si>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</si>
  <si>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</si>
  <si>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</si>
  <si>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</si>
  <si>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</si>
  <si>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</si>
  <si>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</si>
  <si>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</si>
  <si>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</si>
  <si>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</si>
  <si>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</si>
  <si>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</si>
  <si>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</si>
  <si>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</si>
  <si>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</si>
  <si>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</si>
  <si>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</si>
  <si>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</si>
  <si>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</si>
  <si>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</si>
  <si>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</si>
  <si>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</si>
  <si>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</si>
  <si>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</si>
  <si>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</si>
  <si>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</si>
  <si>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</si>
  <si>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</si>
  <si>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</si>
  <si>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</si>
  <si>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</si>
  <si>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</si>
  <si>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</si>
  <si>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</si>
  <si>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</si>
  <si>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</si>
  <si>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</si>
  <si>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</si>
  <si>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</si>
  <si>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</si>
  <si>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</si>
  <si>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</si>
  <si>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</si>
  <si>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</si>
  <si>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</si>
  <si>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</si>
  <si>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</si>
  <si>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</si>
  <si>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</si>
  <si>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</si>
  <si>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</si>
  <si>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</si>
  <si>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</si>
  <si>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</si>
  <si>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</si>
  <si>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</si>
  <si>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</si>
  <si>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</si>
  <si>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</si>
  <si>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</si>
  <si>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</si>
  <si>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</si>
  <si>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</si>
  <si>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</si>
  <si>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</si>
  <si>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</si>
  <si>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</si>
  <si>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</si>
  <si>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</si>
  <si>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</si>
  <si>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</si>
  <si>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</si>
  <si>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</si>
  <si>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</si>
  <si>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</si>
  <si>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</si>
  <si>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</si>
  <si>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</si>
  <si>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</si>
  <si>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</si>
  <si>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</si>
  <si>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</si>
  <si>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</si>
  <si>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</si>
  <si>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</si>
  <si>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</si>
  <si>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</si>
  <si>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</si>
  <si>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</si>
  <si>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</si>
  <si>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</si>
  <si>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</si>
  <si>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</si>
  <si>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</si>
  <si>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</si>
  <si>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</si>
  <si>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</si>
  <si>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</si>
  <si>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</si>
  <si>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</si>
  <si>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</si>
  <si>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</si>
  <si>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</si>
  <si>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</si>
  <si>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</si>
  <si>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</si>
  <si>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</si>
  <si>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</si>
  <si>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</si>
  <si>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</si>
  <si>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</si>
  <si>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</si>
  <si>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</si>
  <si>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</si>
  <si>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</si>
  <si>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</si>
  <si>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</si>
  <si>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</si>
  <si>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</si>
  <si>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</si>
  <si>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</si>
  <si>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</si>
  <si>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</si>
  <si>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</si>
  <si>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</si>
  <si>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</si>
  <si>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</si>
  <si>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</si>
  <si>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</si>
  <si>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</si>
  <si>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</si>
  <si>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</si>
  <si>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</si>
  <si>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</si>
  <si>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</si>
  <si>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</si>
  <si>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</si>
  <si>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</si>
  <si>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</si>
  <si>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</si>
  <si>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</si>
  <si>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</si>
  <si>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</si>
  <si>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</si>
  <si>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</si>
  <si>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</si>
  <si>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</si>
  <si>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</si>
  <si>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</si>
  <si>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</si>
  <si>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</si>
  <si>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</si>
  <si>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</si>
  <si>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</si>
  <si>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</si>
  <si>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</si>
  <si>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</si>
  <si>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</si>
  <si>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</si>
  <si>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</si>
  <si>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</si>
  <si>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</si>
  <si>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</si>
  <si>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</si>
  <si>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</si>
  <si>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</si>
  <si>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</si>
  <si>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</si>
  <si>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</si>
  <si>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</si>
  <si>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</si>
  <si>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</si>
  <si>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</si>
  <si>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</si>
  <si>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</si>
  <si>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</si>
  <si>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</si>
  <si>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</si>
  <si>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</si>
  <si>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</si>
  <si>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</si>
  <si>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</si>
  <si>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</si>
  <si>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</si>
  <si>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</si>
  <si>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</si>
  <si>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</si>
  <si>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</si>
  <si>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</si>
  <si>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</si>
  <si>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</si>
  <si>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</si>
  <si>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</si>
  <si>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</si>
  <si>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</si>
  <si>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</si>
  <si>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</si>
  <si>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</si>
  <si>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</si>
  <si>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</si>
  <si>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</si>
  <si>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</si>
  <si>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</si>
  <si>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</si>
  <si>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</si>
  <si>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</si>
  <si>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</si>
  <si>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</si>
  <si>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</si>
  <si>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</si>
  <si>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</si>
  <si>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</si>
  <si>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</si>
  <si>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</si>
  <si>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</si>
  <si>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</si>
  <si>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</si>
  <si>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</si>
  <si>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</si>
  <si>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</si>
  <si>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</si>
  <si>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</si>
  <si>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</si>
  <si>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</si>
  <si>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</si>
  <si>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</si>
  <si>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</si>
  <si>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</si>
  <si>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</si>
  <si>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</si>
  <si>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</si>
  <si>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</si>
  <si>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</si>
  <si>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</si>
  <si>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</si>
  <si>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</si>
  <si>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</si>
  <si>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</si>
  <si>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</si>
  <si>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</si>
  <si>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</si>
  <si>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</si>
  <si>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</si>
  <si>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</si>
  <si>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</si>
  <si>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</si>
  <si>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</si>
  <si>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</si>
  <si>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</si>
  <si>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</si>
  <si>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</si>
  <si>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</si>
  <si>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</si>
  <si>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</si>
  <si>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</si>
  <si>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</si>
  <si>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</si>
  <si>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</si>
  <si>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</si>
  <si>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</si>
  <si>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</si>
  <si>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</si>
  <si>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</si>
  <si>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</si>
  <si>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</si>
  <si>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</si>
  <si>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</si>
  <si>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</si>
  <si>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</si>
  <si>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</si>
  <si>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</si>
  <si>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</si>
  <si>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</si>
  <si>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</si>
  <si>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</si>
  <si>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</si>
  <si>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</si>
  <si>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</si>
  <si>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</si>
  <si>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</si>
  <si>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</si>
  <si>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</si>
  <si>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</si>
  <si>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</si>
  <si>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</si>
  <si>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</si>
  <si>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</si>
  <si>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</si>
  <si>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</si>
  <si>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</si>
  <si>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</si>
  <si>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</si>
  <si>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</si>
  <si>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</si>
  <si>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</si>
  <si>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</si>
  <si>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</si>
  <si>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</si>
  <si>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</si>
  <si>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</si>
  <si>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</si>
  <si>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</si>
  <si>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</si>
  <si>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</si>
  <si>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</si>
  <si>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</si>
  <si>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</si>
  <si>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</si>
  <si>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</si>
  <si>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</si>
  <si>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</si>
  <si>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</si>
  <si>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</si>
  <si>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</si>
  <si>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</si>
  <si>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</si>
  <si>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</si>
  <si>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</si>
  <si>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</si>
  <si>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</si>
  <si>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</si>
  <si>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</si>
  <si>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</si>
  <si>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</si>
  <si>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</si>
  <si>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</si>
  <si>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</si>
  <si>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</si>
  <si>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</si>
  <si>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</si>
  <si>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</si>
  <si>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</si>
  <si>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</si>
  <si>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</si>
  <si>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</si>
  <si>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</si>
  <si>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</si>
  <si>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</si>
  <si>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</si>
  <si>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</si>
  <si>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</si>
  <si>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</si>
  <si>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</si>
  <si>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</si>
  <si>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</si>
  <si>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</si>
  <si>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</si>
  <si>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</si>
  <si>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</si>
  <si>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</si>
  <si>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</si>
  <si>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</si>
  <si>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</si>
  <si>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</si>
  <si>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</si>
  <si>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</si>
  <si>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</si>
  <si>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</si>
  <si>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</si>
  <si>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</si>
  <si>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</si>
  <si>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</si>
  <si>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</si>
  <si>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</si>
  <si>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</si>
  <si>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</si>
  <si>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</si>
  <si>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</si>
  <si>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</si>
  <si>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</si>
  <si>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</si>
  <si>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</si>
  <si>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</si>
  <si>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</si>
  <si>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</si>
  <si>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</si>
  <si>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</si>
  <si>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</si>
  <si>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</si>
  <si>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</si>
  <si>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</si>
  <si>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</si>
  <si>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</si>
  <si>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</si>
  <si>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</si>
  <si>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</si>
  <si>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</si>
  <si>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</si>
  <si>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</si>
  <si>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</si>
  <si>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</si>
  <si>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</si>
  <si>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</si>
  <si>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</si>
  <si>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</si>
  <si>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</si>
  <si>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</si>
  <si>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</si>
  <si>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</si>
  <si>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</si>
  <si>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</si>
  <si>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</si>
  <si>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</si>
  <si>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</si>
  <si>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</si>
  <si>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</si>
  <si>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</si>
  <si>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</si>
  <si>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</si>
  <si>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</si>
  <si>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</si>
  <si>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</si>
  <si>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</si>
  <si>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</si>
  <si>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</si>
  <si>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</si>
  <si>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</si>
  <si>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</si>
  <si>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</si>
  <si>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</si>
  <si>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</si>
  <si>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</si>
  <si>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</si>
  <si>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</si>
  <si>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</si>
  <si>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</si>
  <si>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</si>
  <si>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</si>
  <si>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</si>
  <si>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</si>
  <si>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</si>
  <si>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</si>
  <si>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</si>
  <si>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</si>
  <si>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</si>
  <si>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</si>
  <si>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</si>
  <si>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</si>
  <si>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</si>
  <si>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</si>
  <si>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</si>
  <si>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</si>
  <si>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</si>
  <si>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</si>
  <si>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</si>
  <si>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</si>
  <si>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</si>
  <si>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</si>
  <si>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</si>
  <si>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</si>
  <si>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</si>
  <si>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</si>
  <si>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</si>
  <si>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</si>
  <si>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</si>
  <si>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</si>
  <si>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</si>
  <si>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</si>
  <si>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</si>
  <si>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</si>
  <si>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</si>
  <si>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</si>
  <si>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</si>
  <si>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</si>
  <si>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</si>
  <si>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</si>
  <si>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</si>
  <si>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</si>
  <si>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</si>
  <si>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</si>
  <si>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</si>
  <si>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</si>
  <si>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</si>
  <si>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</si>
  <si>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</si>
  <si>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</si>
  <si>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</si>
  <si>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</si>
  <si>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</si>
  <si>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</si>
  <si>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</si>
  <si>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</si>
  <si>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</si>
  <si>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</si>
  <si>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</si>
  <si>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</si>
  <si>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</si>
  <si>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</si>
  <si>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</si>
  <si>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</si>
  <si>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</si>
  <si>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</si>
  <si>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</si>
  <si>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</si>
  <si>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</si>
  <si>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</si>
  <si>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</si>
  <si>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</si>
  <si>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</si>
  <si>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</si>
  <si>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</si>
  <si>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</si>
  <si>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</si>
  <si>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</si>
  <si>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</si>
  <si>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</si>
  <si>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</si>
  <si>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</si>
  <si>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</si>
  <si>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</si>
  <si>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</si>
  <si>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</si>
  <si>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</si>
  <si>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</si>
  <si>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</si>
  <si>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</si>
  <si>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</si>
  <si>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</si>
  <si>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</si>
  <si>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</si>
  <si>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</si>
  <si>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</si>
  <si>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</si>
  <si>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</si>
  <si>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</si>
  <si>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</si>
  <si>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</si>
  <si>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</si>
  <si>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</si>
  <si>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</si>
  <si>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</si>
  <si>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</si>
  <si>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</si>
  <si>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</si>
  <si>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</si>
  <si>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</si>
  <si>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</si>
  <si>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</si>
  <si>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</si>
  <si>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</si>
  <si>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</si>
  <si>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</si>
  <si>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</si>
  <si>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</si>
  <si>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</si>
  <si>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</si>
  <si>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</si>
  <si>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</si>
  <si>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</si>
  <si>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</si>
  <si>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</si>
  <si>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</si>
  <si>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</si>
  <si>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</si>
  <si>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</si>
  <si>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</si>
  <si>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</si>
  <si>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</si>
  <si>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</si>
  <si>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</si>
  <si>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</si>
  <si>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</si>
  <si>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</si>
  <si>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</si>
  <si>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</si>
  <si>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</si>
  <si>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</si>
  <si>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</si>
  <si>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</si>
  <si>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</si>
  <si>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</si>
  <si>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</si>
  <si>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</si>
  <si>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</si>
  <si>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</si>
  <si>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</si>
  <si>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</si>
  <si>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</si>
  <si>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</si>
  <si>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</si>
  <si>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</si>
  <si>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</si>
  <si>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</si>
  <si>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</si>
  <si>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</si>
  <si>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</si>
  <si>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</si>
  <si>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</si>
  <si>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</si>
  <si>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</si>
  <si>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</si>
  <si>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</si>
  <si>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</si>
  <si>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</si>
  <si>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</si>
  <si>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</si>
  <si>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</si>
  <si>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</si>
  <si>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</si>
  <si>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</si>
  <si>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</si>
  <si>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</si>
  <si>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</si>
  <si>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</si>
  <si>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</si>
  <si>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</si>
  <si>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</si>
  <si>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</si>
  <si>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</si>
  <si>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</si>
  <si>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</si>
  <si>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</si>
  <si>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</si>
  <si>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</si>
  <si>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</si>
  <si>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</si>
  <si>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</si>
  <si>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</si>
  <si>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</si>
  <si>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</si>
  <si>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</si>
  <si>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</si>
  <si>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</si>
  <si>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</si>
  <si>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</si>
  <si>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</si>
  <si>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</si>
  <si>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</si>
  <si>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</si>
  <si>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</si>
  <si>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</si>
  <si>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</si>
  <si>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</si>
  <si>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</si>
  <si>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</si>
  <si>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</si>
  <si>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</si>
  <si>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</si>
  <si>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</si>
  <si>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</si>
  <si>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</si>
  <si>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</si>
  <si>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</si>
  <si>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</si>
  <si>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</si>
  <si>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</si>
  <si>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</si>
  <si>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</si>
  <si>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</si>
  <si>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</si>
  <si>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</si>
  <si>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</si>
  <si>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</si>
  <si>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</si>
  <si>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</si>
  <si>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</si>
  <si>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</si>
  <si>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</si>
  <si>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</si>
  <si>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</si>
  <si>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</si>
  <si>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</si>
  <si>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</si>
  <si>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</si>
  <si>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</si>
  <si>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</si>
  <si>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</si>
  <si>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</si>
  <si>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</si>
  <si>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</si>
  <si>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</si>
  <si>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</si>
  <si>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</si>
  <si>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</si>
  <si>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</si>
  <si>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</si>
  <si>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</si>
  <si>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</si>
  <si>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</si>
  <si>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</si>
  <si>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</si>
  <si>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</si>
  <si>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</si>
  <si>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</si>
  <si>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</si>
  <si>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</si>
  <si>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</si>
  <si>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</si>
  <si>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</si>
  <si>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</si>
  <si>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</si>
  <si>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</si>
  <si>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</si>
  <si>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</si>
  <si>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</si>
  <si>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</si>
  <si>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</si>
  <si>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</si>
  <si>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</si>
  <si>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</si>
  <si>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</si>
  <si>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</si>
  <si>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</si>
  <si>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</si>
  <si>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</si>
  <si>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</si>
  <si>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</si>
  <si>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</si>
  <si>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</si>
  <si>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</si>
  <si>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</si>
  <si>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</si>
  <si>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</si>
  <si>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</si>
  <si>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</si>
  <si>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</si>
  <si>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</si>
  <si>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</si>
  <si>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</si>
  <si>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</si>
  <si>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</si>
  <si>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</si>
  <si>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</si>
  <si>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</si>
  <si>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</si>
  <si>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</si>
  <si>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</si>
  <si>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</si>
  <si>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</si>
  <si>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</si>
  <si>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</si>
  <si>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</si>
  <si>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</si>
  <si>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</si>
  <si>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</si>
  <si>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</si>
  <si>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</si>
  <si>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</si>
  <si>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</si>
  <si>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</si>
  <si>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</si>
  <si>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</si>
  <si>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</si>
  <si>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</si>
  <si>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</si>
  <si>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</si>
  <si>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</si>
  <si>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</si>
  <si>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</si>
  <si>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</si>
  <si>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</si>
  <si>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</si>
  <si>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</si>
  <si>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</si>
  <si>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</si>
  <si>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</si>
  <si>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</si>
  <si>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</si>
  <si>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</si>
  <si>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</si>
  <si>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</si>
  <si>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</si>
  <si>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</si>
  <si>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</si>
  <si>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</si>
  <si>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</si>
  <si>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</si>
  <si>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</si>
  <si>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</si>
  <si>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</si>
  <si>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</si>
  <si>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</si>
  <si>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</si>
  <si>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</si>
  <si>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</si>
  <si>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</si>
  <si>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</si>
  <si>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</si>
  <si>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</si>
  <si>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</si>
  <si>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</si>
  <si>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</si>
  <si>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</si>
  <si>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</si>
  <si>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</si>
  <si>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</si>
  <si>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</si>
  <si>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</si>
  <si>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</si>
  <si>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</si>
  <si>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</si>
  <si>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</si>
  <si>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</si>
  <si>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</si>
  <si>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</si>
  <si>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</si>
  <si>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</si>
  <si>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</si>
  <si>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</si>
  <si>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</si>
  <si>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</si>
  <si>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</si>
  <si>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</si>
  <si>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</si>
  <si>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</si>
  <si>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</si>
  <si>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</si>
  <si>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</si>
  <si>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</si>
  <si>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</si>
  <si>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</si>
  <si>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</si>
  <si>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</si>
  <si>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</si>
  <si>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</si>
  <si>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</si>
  <si>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</si>
  <si>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</si>
  <si>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</si>
  <si>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</si>
  <si>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</si>
  <si>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</si>
  <si>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</si>
  <si>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</si>
  <si>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</si>
  <si>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</si>
  <si>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</si>
  <si>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</si>
  <si>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</si>
  <si>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</si>
  <si>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</si>
  <si>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</si>
  <si>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</si>
  <si>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</si>
  <si>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</si>
  <si>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</si>
  <si>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</si>
  <si>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</si>
  <si>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</si>
  <si>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</si>
  <si>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</si>
  <si>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</si>
  <si>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</si>
  <si>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</si>
  <si>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</si>
  <si>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</si>
  <si>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</si>
  <si>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</si>
  <si>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</si>
  <si>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</si>
  <si>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</si>
  <si>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</si>
  <si>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</si>
  <si>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</si>
  <si>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</si>
  <si>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</si>
  <si>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</si>
  <si>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</si>
  <si>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</si>
  <si>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</si>
  <si>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</si>
  <si>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</si>
  <si>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</si>
  <si>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</si>
  <si>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</si>
  <si>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</si>
  <si>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</si>
  <si>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</si>
  <si>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</si>
  <si>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</si>
  <si>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</si>
  <si>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</si>
  <si>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</si>
  <si>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</si>
  <si>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</si>
  <si>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</si>
  <si>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</si>
  <si>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</si>
  <si>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</si>
  <si>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</si>
  <si>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</si>
  <si>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</si>
  <si>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</si>
  <si>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</si>
  <si>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</si>
  <si>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</si>
  <si>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</si>
  <si>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</si>
  <si>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</si>
  <si>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</si>
  <si>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</si>
  <si>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</si>
  <si>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</si>
  <si>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</si>
  <si>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</si>
  <si>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</si>
  <si>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</si>
  <si>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</si>
  <si>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</si>
  <si>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</si>
  <si>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</si>
  <si>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</si>
  <si>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</si>
  <si>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</si>
  <si>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</si>
  <si>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</si>
  <si>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</si>
  <si>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</si>
  <si>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</si>
  <si>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</si>
  <si>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</si>
  <si>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</si>
  <si>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</si>
  <si>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</si>
  <si>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</si>
  <si>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</si>
  <si>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</si>
  <si>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</si>
  <si>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</si>
  <si>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</si>
  <si>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</si>
  <si>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</si>
  <si>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</si>
  <si>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</si>
  <si>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</si>
  <si>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</si>
  <si>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</si>
  <si>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</si>
  <si>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</si>
  <si>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</si>
  <si>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</si>
  <si>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</si>
  <si>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</si>
  <si>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</si>
  <si>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</si>
  <si>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</si>
  <si>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</si>
  <si>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</si>
  <si>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</si>
  <si>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</si>
  <si>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</si>
  <si>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</si>
  <si>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</si>
  <si>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</si>
  <si>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</si>
  <si>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</si>
  <si>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</si>
  <si>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</si>
  <si>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</si>
  <si>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</si>
  <si>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</si>
  <si>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</si>
  <si>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</si>
  <si>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</si>
  <si>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</si>
  <si>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</si>
  <si>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</si>
  <si>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</si>
  <si>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</si>
  <si>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</si>
  <si>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</si>
  <si>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</si>
  <si>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</si>
  <si>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</si>
  <si>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</si>
  <si>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</si>
  <si>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</si>
  <si>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</si>
  <si>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</si>
  <si>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</si>
  <si>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</si>
  <si>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</si>
  <si>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</si>
  <si>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</si>
  <si>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</si>
  <si>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</si>
  <si>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</si>
  <si>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</si>
  <si>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</si>
  <si>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</si>
  <si>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</si>
  <si>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</si>
  <si>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</si>
  <si>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</si>
  <si>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</si>
  <si>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</si>
  <si>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</si>
  <si>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</si>
  <si>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</si>
  <si>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</si>
  <si>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</si>
  <si>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</si>
  <si>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</si>
  <si>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</si>
  <si>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</si>
  <si>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</si>
  <si>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</si>
  <si>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</si>
  <si>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</si>
  <si>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</si>
  <si>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</si>
  <si>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</si>
  <si>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</si>
  <si>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</si>
  <si>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</si>
  <si>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</si>
  <si>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</si>
  <si>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</si>
  <si>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</si>
  <si>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</si>
  <si>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</si>
  <si>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</si>
  <si>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</si>
  <si>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</si>
  <si>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</si>
  <si>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</si>
  <si>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</si>
  <si>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</si>
  <si>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</si>
  <si>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</si>
  <si>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</si>
  <si>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</si>
  <si>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</si>
  <si>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</si>
  <si>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</si>
  <si>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</si>
  <si>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</si>
  <si>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</si>
  <si>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</si>
  <si>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</si>
  <si>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</si>
  <si>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</si>
  <si>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</si>
  <si>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</si>
  <si>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</si>
  <si>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</si>
  <si>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</si>
  <si>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</si>
  <si>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</si>
  <si>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</si>
  <si>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</si>
  <si>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</si>
  <si>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</si>
  <si>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</si>
  <si>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</si>
  <si>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</si>
  <si>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</si>
  <si>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</si>
  <si>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</si>
  <si>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</si>
  <si>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</si>
  <si>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</si>
  <si>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</si>
  <si>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</si>
  <si>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</si>
  <si>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</si>
  <si>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</si>
  <si>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</si>
  <si>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</si>
  <si>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</si>
  <si>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</si>
  <si>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</si>
  <si>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</si>
  <si>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</si>
  <si>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</si>
  <si>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</si>
  <si>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</si>
  <si>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</si>
  <si>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</si>
  <si>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</si>
  <si>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</si>
  <si>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</si>
  <si>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</si>
  <si>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</si>
  <si>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</si>
  <si>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</si>
  <si>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</si>
  <si>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</si>
  <si>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</si>
  <si>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</si>
  <si>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</si>
  <si>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</si>
  <si>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</si>
  <si>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</si>
  <si>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</si>
  <si>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</si>
  <si>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</si>
  <si>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</si>
  <si>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</si>
  <si>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</si>
  <si>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</si>
  <si>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</si>
  <si>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</si>
  <si>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</si>
  <si>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</si>
  <si>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</si>
  <si>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</si>
  <si>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</si>
  <si>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</si>
  <si>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</si>
  <si>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</si>
  <si>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</si>
  <si>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</si>
  <si>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</si>
  <si>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</si>
  <si>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</si>
  <si>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</si>
  <si>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</si>
  <si>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</si>
  <si>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</si>
  <si>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</si>
  <si>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</si>
  <si>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</si>
  <si>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</si>
  <si>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</si>
  <si>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</si>
  <si>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</si>
  <si>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</si>
  <si>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</si>
  <si>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</si>
  <si>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</si>
  <si>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</si>
  <si>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</si>
  <si>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</si>
  <si>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</si>
  <si>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</si>
  <si>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</si>
  <si>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</si>
  <si>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</si>
  <si>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</si>
  <si>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</si>
  <si>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</si>
  <si>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</si>
  <si>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</si>
  <si>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</si>
  <si>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</si>
  <si>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</si>
  <si>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</si>
  <si>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</si>
  <si>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</si>
  <si>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</si>
  <si>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</si>
  <si>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</si>
  <si>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</si>
  <si>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</si>
  <si>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</si>
  <si>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</si>
  <si>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</si>
  <si>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</si>
  <si>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</si>
  <si>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</si>
  <si>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</si>
  <si>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</si>
  <si>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</si>
  <si>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</si>
  <si>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</si>
  <si>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</si>
  <si>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</si>
  <si>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</si>
  <si>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</si>
  <si>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</si>
  <si>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</si>
  <si>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</si>
  <si>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</si>
  <si>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</si>
  <si>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</si>
  <si>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</si>
  <si>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</si>
  <si>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</si>
  <si>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</si>
  <si>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</si>
  <si>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</si>
  <si>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</si>
  <si>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</si>
  <si>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</si>
  <si>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</si>
  <si>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</si>
  <si>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</si>
  <si>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</si>
  <si>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</si>
  <si>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</si>
  <si>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</si>
  <si>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</si>
  <si>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</si>
  <si>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</si>
  <si>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</si>
  <si>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</si>
  <si>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</si>
  <si>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</si>
  <si>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</si>
  <si>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</si>
  <si>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</si>
  <si>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</si>
  <si>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</si>
  <si>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</si>
  <si>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</si>
  <si>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</si>
  <si>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</si>
  <si>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</si>
  <si>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</si>
  <si>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</si>
  <si>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</si>
  <si>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</si>
  <si>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</si>
  <si>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</si>
  <si>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</si>
  <si>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</si>
  <si>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</si>
  <si>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</si>
  <si>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</si>
  <si>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</si>
  <si>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</si>
  <si>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</si>
  <si>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</si>
  <si>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</si>
  <si>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</si>
  <si>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</si>
  <si>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</si>
  <si>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</si>
  <si>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</si>
  <si>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</si>
  <si>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</si>
  <si>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</si>
  <si>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</si>
  <si>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</si>
  <si>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</si>
  <si>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</si>
  <si>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</si>
  <si>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</si>
  <si>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</si>
  <si>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</si>
  <si>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</si>
  <si>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</si>
  <si>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</si>
  <si>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</si>
  <si>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</si>
  <si>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</si>
  <si>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</si>
  <si>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</si>
  <si>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</si>
  <si>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</si>
  <si>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</si>
  <si>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</si>
  <si>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</si>
  <si>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</si>
  <si>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</si>
  <si>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</si>
  <si>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</si>
  <si>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</si>
  <si>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</si>
  <si>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</si>
  <si>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</si>
  <si>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</si>
  <si>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</si>
  <si>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</si>
  <si>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</si>
  <si>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</si>
  <si>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</si>
  <si>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</si>
  <si>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</si>
  <si>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</si>
  <si>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</si>
  <si>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</si>
  <si>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</si>
  <si>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</si>
  <si>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</si>
  <si>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</si>
  <si>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</si>
  <si>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</si>
  <si>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</si>
  <si>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</si>
  <si>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</si>
  <si>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</si>
  <si>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</si>
  <si>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</si>
  <si>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</si>
  <si>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</si>
  <si>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</si>
  <si>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</si>
  <si>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</si>
  <si>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</si>
  <si>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</si>
  <si>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</si>
  <si>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</si>
  <si>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</si>
  <si>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</si>
  <si>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</si>
  <si>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</si>
  <si>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</si>
  <si>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</si>
  <si>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</si>
  <si>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</si>
  <si>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</si>
  <si>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</si>
  <si>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</si>
  <si>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</si>
  <si>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</si>
  <si>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</si>
  <si>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</si>
  <si>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</si>
  <si>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</si>
  <si>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</si>
  <si>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</si>
  <si>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</si>
  <si>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</si>
  <si>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</si>
  <si>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</si>
  <si>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</si>
  <si>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</si>
  <si>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</si>
  <si>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</si>
  <si>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</si>
  <si>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</si>
  <si>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</si>
  <si>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</si>
  <si>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</si>
  <si>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</si>
  <si>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</si>
  <si>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</si>
  <si>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</si>
  <si>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</si>
  <si>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</si>
  <si>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</si>
  <si>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</si>
  <si>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</si>
  <si>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</si>
  <si>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</si>
  <si>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</si>
  <si>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</si>
  <si>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</si>
  <si>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</si>
  <si>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</si>
  <si>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</si>
  <si>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</si>
  <si>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</si>
  <si>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</si>
  <si>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</si>
  <si>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</si>
  <si>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</si>
  <si>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</si>
  <si>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</si>
  <si>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</si>
  <si>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</si>
  <si>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</si>
  <si>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</si>
  <si>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</si>
  <si>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</si>
  <si>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</si>
  <si>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</si>
  <si>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</si>
  <si>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</si>
  <si>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</si>
  <si>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</si>
  <si>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</si>
  <si>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</si>
  <si>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</si>
  <si>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</si>
  <si>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</si>
  <si>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</si>
  <si>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</si>
  <si>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</si>
  <si>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</si>
  <si>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</si>
  <si>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</si>
  <si>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</si>
  <si>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</si>
  <si>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</si>
  <si>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</si>
  <si>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</si>
  <si>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</si>
  <si>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</si>
  <si>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</si>
  <si>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</si>
  <si>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</si>
  <si>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</si>
  <si>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</si>
  <si>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</si>
  <si>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</si>
  <si>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</si>
  <si>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</si>
  <si>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</si>
  <si>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</si>
  <si>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</si>
  <si>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</si>
  <si>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</si>
  <si>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</si>
  <si>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</si>
  <si>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</si>
  <si>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</si>
  <si>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</si>
  <si>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</si>
  <si>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</si>
  <si>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</si>
  <si>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</si>
  <si>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</si>
  <si>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</si>
  <si>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</si>
  <si>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</si>
  <si>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</si>
  <si>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</si>
  <si>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</si>
  <si>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</si>
  <si>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</si>
  <si>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</si>
  <si>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</si>
  <si>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</si>
  <si>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</si>
  <si>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</si>
  <si>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</si>
  <si>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</si>
  <si>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</si>
  <si>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</si>
  <si>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</si>
  <si>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</si>
  <si>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</si>
  <si>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</si>
  <si>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</si>
  <si>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</si>
  <si>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</si>
  <si>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</si>
  <si>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</si>
  <si>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</si>
  <si>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</si>
  <si>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</si>
  <si>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</si>
  <si>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</si>
  <si>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</si>
  <si>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</si>
  <si>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</si>
  <si>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</si>
  <si>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</si>
  <si>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</si>
  <si>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</si>
  <si>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</si>
  <si>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</si>
  <si>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</si>
  <si>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</si>
  <si>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</si>
  <si>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</si>
  <si>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</si>
  <si>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</si>
  <si>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</si>
  <si>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</si>
  <si>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</si>
  <si>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</si>
  <si>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</si>
  <si>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</si>
  <si>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</si>
  <si>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</si>
  <si>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</si>
  <si>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</si>
  <si>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</si>
  <si>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</si>
  <si>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</si>
  <si>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</si>
  <si>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</si>
  <si>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</si>
  <si>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</si>
  <si>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</si>
  <si>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</si>
  <si>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</si>
  <si>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</si>
  <si>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</si>
  <si>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</si>
  <si>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</si>
  <si>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</si>
  <si>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</si>
  <si>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</si>
  <si>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</si>
  <si>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</si>
  <si>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</si>
  <si>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</si>
  <si>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</si>
  <si>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</si>
  <si>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</si>
  <si>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</si>
  <si>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</si>
  <si>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</si>
  <si>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</si>
  <si>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</si>
  <si>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</si>
  <si>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</si>
  <si>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</si>
  <si>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</si>
  <si>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</si>
  <si>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</si>
  <si>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</si>
  <si>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</si>
  <si>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</si>
  <si>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</si>
  <si>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</si>
  <si>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</si>
  <si>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</si>
  <si>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</si>
  <si>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</si>
  <si>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</si>
  <si>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</si>
  <si>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</si>
  <si>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</si>
  <si>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</si>
  <si>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</si>
  <si>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</si>
  <si>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</si>
  <si>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</si>
  <si>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</si>
  <si>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</si>
  <si>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</si>
  <si>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</si>
  <si>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</si>
  <si>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</si>
  <si>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</si>
  <si>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</si>
  <si>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</si>
  <si>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</si>
  <si>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</si>
  <si>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</si>
  <si>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</si>
  <si>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</si>
  <si>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</si>
  <si>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</si>
  <si>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</si>
  <si>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</si>
  <si>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</si>
  <si>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</si>
  <si>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</si>
  <si>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</si>
  <si>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</si>
  <si>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</si>
  <si>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</si>
  <si>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</si>
  <si>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</si>
  <si>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</si>
  <si>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</si>
  <si>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</si>
  <si>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</si>
  <si>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</si>
  <si>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</si>
  <si>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</si>
  <si>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</si>
  <si>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</si>
  <si>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</si>
  <si>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</si>
  <si>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</si>
  <si>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</si>
  <si>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</si>
  <si>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</si>
  <si>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</si>
  <si>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</si>
  <si>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</si>
  <si>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</si>
  <si>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</si>
  <si>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</si>
  <si>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</si>
  <si>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</si>
  <si>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</si>
  <si>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</si>
  <si>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</si>
  <si>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</si>
  <si>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</si>
  <si>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</si>
  <si>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</si>
  <si>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</si>
  <si>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</si>
  <si>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</si>
  <si>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</si>
  <si>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</si>
  <si>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</si>
  <si>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</si>
  <si>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</si>
  <si>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</si>
  <si>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</si>
  <si>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</si>
  <si>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</si>
  <si>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</si>
  <si>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</si>
  <si>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</si>
  <si>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</si>
  <si>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</si>
  <si>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</si>
  <si>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</si>
  <si>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</si>
  <si>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</si>
  <si>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</si>
  <si>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</si>
  <si>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</si>
  <si>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</si>
  <si>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</si>
  <si>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</si>
  <si>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</si>
  <si>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</si>
  <si>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</si>
  <si>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</si>
  <si>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</si>
  <si>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</si>
  <si>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</si>
  <si>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</si>
  <si>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</si>
  <si>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</si>
  <si>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</si>
  <si>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</si>
  <si>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</si>
  <si>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</si>
  <si>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</si>
  <si>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</si>
  <si>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</si>
  <si>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</si>
  <si>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</si>
  <si>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</si>
  <si>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</si>
  <si>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</si>
  <si>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</si>
  <si>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</si>
  <si>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</si>
  <si>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</si>
  <si>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</si>
  <si>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</si>
  <si>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</si>
  <si>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</si>
  <si>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</si>
  <si>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</si>
  <si>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</si>
  <si>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</si>
  <si>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</si>
  <si>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</si>
  <si>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</si>
  <si>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</si>
  <si>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</si>
  <si>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</si>
  <si>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</si>
  <si>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</si>
  <si>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</si>
  <si>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</si>
  <si>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</si>
  <si>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</si>
  <si>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</si>
  <si>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</si>
  <si>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</si>
  <si>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</si>
  <si>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</si>
  <si>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</si>
  <si>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</si>
  <si>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</si>
  <si>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</si>
  <si>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</si>
  <si>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</si>
  <si>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</si>
  <si>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</si>
  <si>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</si>
  <si>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</si>
  <si>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</si>
  <si>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</si>
  <si>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</si>
  <si>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</si>
  <si>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</si>
  <si>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</si>
  <si>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</si>
  <si>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</si>
  <si>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</si>
  <si>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</si>
  <si>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</si>
  <si>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</si>
  <si>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</si>
  <si>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</si>
  <si>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</si>
  <si>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</si>
  <si>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</si>
  <si>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</si>
  <si>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</si>
  <si>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</si>
  <si>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</si>
  <si>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</si>
  <si>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</si>
  <si>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</si>
  <si>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</si>
  <si>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</si>
  <si>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</si>
  <si>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</si>
  <si>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</si>
  <si>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</si>
  <si>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</si>
  <si>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</si>
  <si>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</si>
  <si>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</si>
  <si>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</si>
  <si>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</si>
  <si>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</si>
  <si>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</si>
  <si>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</si>
  <si>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</si>
  <si>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</si>
  <si>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</si>
  <si>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</si>
  <si>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</si>
  <si>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</si>
  <si>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</si>
  <si>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</si>
  <si>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</si>
  <si>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</si>
  <si>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</si>
  <si>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</si>
  <si>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</si>
  <si>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</si>
  <si>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</si>
  <si>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</si>
  <si>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</si>
  <si>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</si>
  <si>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</si>
  <si>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</si>
  <si>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</si>
  <si>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</si>
  <si>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</si>
  <si>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</si>
  <si>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</si>
  <si>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</si>
  <si>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</si>
  <si>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</si>
  <si>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</si>
  <si>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</si>
  <si>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</si>
  <si>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</si>
  <si>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</si>
  <si>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</si>
  <si>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</si>
  <si>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</si>
  <si>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</si>
  <si>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</si>
  <si>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</si>
  <si>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</si>
  <si>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</si>
  <si>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</si>
  <si>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</si>
  <si>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</si>
  <si>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</si>
  <si>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</si>
  <si>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</si>
  <si>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</si>
  <si>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</si>
  <si>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</si>
  <si>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</si>
  <si>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</si>
  <si>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</si>
  <si>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</si>
  <si>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</si>
  <si>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</si>
  <si>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</si>
  <si>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</si>
  <si>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</si>
  <si>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</si>
  <si>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</si>
  <si>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</si>
  <si>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</si>
  <si>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</si>
  <si>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</si>
  <si>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</si>
  <si>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</si>
  <si>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</si>
  <si>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</si>
  <si>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</si>
  <si>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</si>
  <si>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</si>
  <si>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</si>
  <si>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</si>
  <si>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</si>
  <si>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</si>
  <si>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</si>
  <si>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</si>
  <si>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</si>
  <si>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</si>
  <si>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</si>
  <si>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</si>
  <si>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</si>
  <si>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</si>
  <si>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</si>
  <si>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</si>
  <si>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</si>
  <si>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</si>
  <si>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</si>
  <si>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</si>
  <si>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</si>
  <si>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</si>
  <si>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</si>
  <si>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</si>
  <si>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</si>
  <si>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</si>
  <si>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</si>
  <si>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</si>
  <si>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</si>
  <si>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</si>
  <si>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</si>
  <si>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</si>
  <si>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</si>
  <si>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</si>
  <si>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</si>
  <si>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</si>
  <si>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</si>
  <si>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</si>
  <si>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</si>
  <si>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</si>
  <si>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</si>
  <si>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</si>
  <si>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</si>
  <si>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</si>
  <si>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</si>
  <si>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</si>
  <si>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</si>
  <si>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</si>
  <si>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</si>
  <si>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</si>
  <si>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</si>
  <si>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</si>
  <si>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</si>
  <si>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</si>
  <si>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</si>
  <si>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</si>
  <si>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</si>
  <si>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</si>
  <si>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</si>
  <si>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</si>
  <si>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</si>
  <si>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</si>
  <si>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</si>
  <si>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</si>
  <si>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</si>
  <si>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</si>
  <si>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</si>
  <si>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</si>
  <si>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</si>
  <si>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</si>
  <si>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</si>
  <si>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</si>
  <si>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</si>
  <si>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</si>
  <si>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</si>
  <si>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</si>
  <si>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</si>
  <si>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</si>
  <si>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</si>
  <si>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</si>
  <si>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</si>
  <si>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</si>
  <si>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</si>
  <si>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</si>
  <si>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</si>
  <si>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</si>
  <si>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</si>
  <si>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</si>
  <si>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</si>
  <si>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</si>
  <si>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</si>
  <si>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</si>
  <si>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</si>
  <si>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</si>
  <si>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</si>
  <si>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</si>
  <si>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</si>
  <si>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</si>
  <si>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</si>
  <si>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</si>
  <si>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</si>
  <si>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</si>
  <si>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</si>
  <si>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</si>
  <si>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</si>
  <si>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</si>
  <si>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</si>
  <si>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</si>
  <si>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</si>
  <si>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</si>
  <si>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</si>
  <si>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</si>
  <si>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</si>
  <si>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</si>
  <si>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</si>
  <si>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</si>
  <si>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</si>
  <si>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</si>
  <si>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</si>
  <si>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</si>
  <si>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</si>
  <si>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</si>
  <si>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</si>
  <si>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</si>
  <si>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</si>
  <si>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</si>
  <si>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</si>
  <si>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</si>
  <si>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</si>
  <si>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</si>
  <si>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</si>
  <si>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</si>
  <si>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</si>
  <si>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</si>
  <si>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</si>
  <si>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</si>
  <si>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</si>
  <si>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</si>
  <si>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</si>
  <si>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</si>
  <si>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</si>
  <si>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</si>
  <si>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</si>
  <si>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</si>
  <si>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</si>
  <si>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</si>
  <si>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</si>
  <si>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</si>
  <si>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</si>
  <si>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</si>
  <si>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</si>
  <si>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</si>
  <si>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</si>
  <si>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</si>
  <si>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</si>
  <si>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</si>
  <si>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</si>
  <si>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</si>
  <si>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</si>
  <si>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</si>
  <si>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</si>
  <si>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</si>
  <si>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</si>
  <si>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</si>
  <si>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</si>
  <si>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</si>
  <si>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</si>
  <si>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</si>
  <si>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</si>
  <si>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</si>
  <si>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</si>
  <si>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</si>
  <si>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</si>
  <si>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</si>
  <si>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</si>
  <si>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</si>
  <si>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</si>
  <si>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</si>
  <si>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</si>
  <si>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</si>
  <si>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</si>
  <si>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</si>
  <si>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</si>
  <si>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</si>
  <si>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</si>
  <si>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</si>
  <si>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</si>
  <si>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</si>
  <si>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</si>
  <si>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</si>
  <si>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</si>
  <si>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</si>
  <si>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</si>
  <si>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</si>
  <si>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</si>
  <si>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</si>
  <si>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</si>
  <si>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</si>
  <si>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</si>
  <si>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</si>
  <si>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</si>
  <si>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</si>
  <si>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</si>
  <si>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</si>
  <si>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</si>
  <si>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</si>
  <si>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</si>
  <si>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</si>
  <si>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</si>
  <si>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</si>
  <si>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</si>
  <si>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</si>
  <si>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</si>
  <si>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</si>
  <si>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</si>
  <si>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</si>
  <si>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</si>
  <si>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</si>
  <si>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</si>
  <si>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</si>
  <si>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</si>
  <si>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</si>
  <si>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</si>
  <si>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</si>
  <si>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</si>
  <si>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</si>
  <si>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</si>
  <si>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</si>
  <si>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</si>
  <si>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</si>
  <si>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</si>
  <si>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</si>
  <si>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</si>
  <si>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</si>
  <si>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</si>
  <si>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</si>
  <si>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</si>
  <si>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</si>
  <si>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</si>
  <si>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</si>
  <si>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</si>
  <si>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</si>
  <si>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</si>
  <si>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</si>
  <si>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</si>
  <si>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</si>
  <si>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</si>
  <si>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</si>
  <si>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</si>
  <si>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</si>
  <si>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</si>
  <si>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</si>
  <si>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</si>
  <si>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</si>
  <si>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</si>
  <si>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</si>
  <si>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</si>
  <si>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</si>
  <si>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</si>
  <si>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</si>
  <si>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</si>
  <si>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</si>
  <si>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</si>
  <si>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</si>
  <si>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</si>
  <si>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</si>
  <si>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</si>
  <si>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</si>
  <si>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</si>
  <si>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</si>
  <si>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</si>
  <si>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</si>
  <si>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</si>
  <si>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</si>
  <si>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</si>
  <si>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</si>
  <si>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</si>
  <si>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</si>
  <si>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</si>
  <si>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</si>
  <si>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</si>
  <si>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</si>
  <si>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</si>
  <si>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</si>
  <si>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</si>
  <si>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</si>
  <si>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</si>
  <si>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</si>
  <si>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</si>
  <si>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</si>
  <si>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</si>
  <si>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</si>
  <si>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</si>
  <si>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</si>
  <si>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</si>
  <si>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</si>
  <si>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</si>
  <si>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</si>
  <si>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</si>
  <si>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</si>
  <si>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</si>
  <si>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</si>
  <si>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</si>
  <si>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</si>
  <si>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PCM-20251129-00000907</t>
  </si>
  <si>
    <t>site has access issue as site located in military zone</t>
  </si>
  <si>
    <t>PCM-20251129-00001570</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</si>
  <si>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</si>
  <si>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</si>
  <si>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</si>
  <si>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</si>
  <si>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</si>
  <si>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</si>
  <si>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</si>
  <si>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</si>
  <si>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</si>
  <si>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</si>
  <si>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</si>
  <si>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</si>
  <si>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</si>
  <si>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</si>
  <si>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PCM-20251129-00001581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</si>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</sst>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8" totalsRowShown="0" headerRowDxfId="62" dataDxfId="61" headerRowBorderDxfId="59" tableBorderDxfId="60">
  <autoFilter ref="A1:L9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327.84166273148003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45990.790088657406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45990.790088657406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45990.790088657406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45990.790088657406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45990.790088657406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45990.790088657406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45990.790088657406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45990.790088657406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45990.790088657406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45990.790088657406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45990.790088657406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45990.790088657406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45990.790088657406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45990.790088657406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45990.790088657406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45990.790088657406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45990.790088657406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45990.790088657406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45990.790088657406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45990.790088657406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45990.790088657406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45990.790088657406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45990.790088657406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45990.790088657406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45990.790088657406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45990.790088657406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45990.790088657406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45990.790088657406</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165.79025092592929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6.4026699074092903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3.5019444447243586E-2</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45990.790088888891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45990.790088888891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45990.790088888891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45990.790088888891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45990.790088888891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45990.790088888891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45990.790088888891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45990.790088888891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45990.790088888891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45990.790088888891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45990.790088888891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45990.790088888891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45990.790088888891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45990.790088888891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45990.790088888891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45990.790088888891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45990.790088888891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45990.790088888891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45990.790088888891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45990.790088888891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45990.790088888891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45990.790088888891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45990.790088888891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45990.790088888891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45990.790088888891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45990.790088888891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45990.790088888891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45990.790088888891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45990.790088888891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45990.790088888891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45990.790088888891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45990.790088888891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45990.790088888891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45990.790088888891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45990.790088888891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45990.790088888891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45990.790088888891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45990.790088888891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45990.790088888891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45990.790088888891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45990.790088888891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45990.790088888891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45990.790088888891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45990.790088888891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45990.790088888891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45990.790088888891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45990.790088888891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45990.790088888891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45990.790088888891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45990.790088888891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45990.790088888891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45990.790088888891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45990.790088888891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45990.790088888891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45990.790088888891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45990.790088888891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45990.790088888891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45990.790088888891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45990.790088888891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45990.790088888891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45990.790088888891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45990.790088888891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45990.790088888891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45990.790088888891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45990.790088888891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45990.790088888891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45990.790088888891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45990.790088888891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45990.790088888891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45990.790088888891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45990.790088888891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7" ca="1" si="0">IFERROR(NOW()-F2,"-")</f>
        <v>0.25514675926388009</v>
      </c>
      <c r="H2" s="22">
        <v>45990.529930555553</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1</v>
      </c>
      <c r="D3" s="58" t="s">
        <v>16707</v>
      </c>
      <c r="E3" s="18" t="s">
        <v>39106</v>
      </c>
      <c r="F3" s="20">
        <v>45990.742638888885</v>
      </c>
      <c r="G3" s="21">
        <f t="shared" ca="1" si="0"/>
        <v>4.7450000005483162E-2</v>
      </c>
      <c r="H3" s="22"/>
      <c r="I3" s="19" t="str">
        <f>IFERROR(VLOOKUP(D3,DB!A:F,6,0),"")</f>
        <v>SCECO</v>
      </c>
      <c r="J3" s="18" t="str">
        <f>IFERROR(VLOOKUP(D3,DB!A:G,7,0),"")</f>
        <v>Dead</v>
      </c>
      <c r="K3" s="42"/>
      <c r="L3" s="23" t="str">
        <f>IFERROR(VLOOKUP(D3,DB!A:I,9,0),"")</f>
        <v>Latis</v>
      </c>
    </row>
    <row r="4" spans="1:13" ht="15" customHeight="1">
      <c r="A4" s="19"/>
      <c r="B4" s="58" t="str">
        <f>IFERROR(VLOOKUP(D4,DB!A:K,11,0),"")</f>
        <v/>
      </c>
      <c r="C4" s="18"/>
      <c r="D4" s="58"/>
      <c r="E4" s="18"/>
      <c r="F4" s="20"/>
      <c r="G4" s="21">
        <f t="shared" ca="1" si="0"/>
        <v>45990.790088888891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45990.790088888891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45990.790088888891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45990.790088888891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45990.790088888891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45990.790088888891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45990.790088888891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c r="E11" s="18"/>
      <c r="F11" s="20"/>
      <c r="G11" s="21">
        <f t="shared" ca="1" si="0"/>
        <v>45990.790088888891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45990.790088888891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45990.790088888891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45990.790088888891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45990.790088888891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45990.790088888891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45990.790088888891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45990.790088888891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45990.790088888891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45990.790088888891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45990.790088888891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45990.790088888891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45990.790088888891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45990.790088888891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45990.790088888891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45990.790088888891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45990.790088888891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45990.790088888891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45990.790088888891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45990.790088888891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45990.790088888891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45990.790088888891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45990.790088888891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45990.790088888891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45990.790088888891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45990.790088888891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45990.790088888891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ref="G38:G101" ca="1" si="1">IFERROR(NOW()-F38,"-")</f>
        <v>45990.790088888891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45990.790088888891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45990.790088888891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45990.790088888891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45990.790088888891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45990.790088888891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45990.790088888891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45990.790088888891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45990.790088888891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45990.790088888891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45990.790088888891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45990.790088888891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45990.790088888891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45990.790088888891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45990.790088888891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45990.790088888891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45990.790088888891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45990.790088888891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45990.790088888891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45990.790088888891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45990.790088888891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45990.790088888891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45990.790088888891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45990.790088888891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45990.790088888891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45990.790088888891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45990.790088888891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45990.790088888891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45990.790088888891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45990.790088888891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45990.790088888891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45990.790088888891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45990.790088888891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45990.790088888891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45990.790088888891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45990.790088888891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45990.790088888891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45990.790088888891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45990.790088888891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45990.790088888891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45990.790088888891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45990.790088888891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45990.790088888891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45990.790088888891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45990.790088888891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45990.790088888891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45990.790088888891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45990.790088888891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45990.790088888891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45990.790088888891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45990.790088888891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45990.790088888891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45990.790088888891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45990.790088888891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45990.790088888891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45990.790088888891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45990.790088888891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45990.790088888891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45990.790088888891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45990.790088888891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45990.790088888891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45990.790088888891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45990.790088888891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45990.790088888891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ref="G102:G165" ca="1" si="2">IFERROR(NOW()-F102,"-")</f>
        <v>45990.790088888891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45990.790088888891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45990.790088888891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45990.790088888891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45990.790088888891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45990.790088888891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45990.790088888891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45990.790088888891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45990.790088888891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45990.790088888891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45990.790088888891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45990.790088888891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45990.790088888891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45990.790088888891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45990.790088888891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45990.790088888891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45990.790088888891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45990.790088888891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45990.790088888891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45990.790088888891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45990.790088888891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45990.790088888891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45990.790088888891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45990.790088888891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45990.790088888891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45990.790088888891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45990.790088888891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45990.790088888891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45990.790088888891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45990.790088888891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45990.790088888891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45990.790088888891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45990.790088888891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45990.790088888891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45990.790088888891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45990.790088888891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45990.790088888891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45990.790088888891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45990.790088888891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45990.790088888891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45990.790088888891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45990.790088888891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45990.790088888891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45990.790088888891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45990.790088888891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45990.790088888891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45990.790088888891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45990.790088888891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45990.790088888891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45990.790088888891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45990.790088888891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45990.790088888891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45990.790088888891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45990.790088888891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45990.790088888891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45990.790088888891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45990.790088888891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45990.790088888891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45990.790088888891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45990.790088888891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45990.790088888891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45990.790088888891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45990.790088888891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45990.790088888891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ref="G166:G229" ca="1" si="3">IFERROR(NOW()-F166,"-")</f>
        <v>45990.790088888891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45990.790088888891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45990.790088888891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45990.790088888891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45990.790088888891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45990.790088888891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45990.790088888891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45990.790088888891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45990.790088888891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45990.790088888891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45990.790088888891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45990.790088888891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45990.790088888891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45990.790088888891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45990.790088888891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45990.790088888891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45990.790088888891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45990.790088888891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45990.790088888891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45990.790088888891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45990.790088888891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45990.790088888891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45990.790088888891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45990.790088888891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45990.790088888891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45990.790088888891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45990.790088888891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45990.790088888891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45990.790088888891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45990.790088888891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45990.790088888891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45990.790088888891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45990.790088888891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45990.790088888891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45990.790088888891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45990.790088888891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45990.790088888891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45990.790088888891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45990.790088888891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45990.790088888891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45990.790088888891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45990.790088888891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45990.790088888891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45990.790088888891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45990.790088888891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45990.790088888891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45990.790088888891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45990.790088888891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45990.790088888891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45990.790088888891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45990.790088888891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45990.790088888891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45990.790088888891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45990.790088888891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45990.790088888891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45990.790088888891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45990.790088888891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45990.790088888891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45990.790088888891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45990.790088888891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45990.790088888891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45990.790088888891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45990.790088888891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45990.790088888891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ref="G230:G293" ca="1" si="4">IFERROR(NOW()-F230,"-")</f>
        <v>45990.790088888891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45990.790088888891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45990.790088888891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45990.790088888891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45990.790088888891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45990.790088888891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45990.790088888891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45990.790088888891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45990.790088888891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45990.790088888891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45990.790088888891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45990.790088888891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45990.790088888891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45990.790088888891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45990.790088888891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45990.790088888891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45990.790088888891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45990.790088888891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45990.790088888891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45990.790088888891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45990.790088888891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45990.790088888891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45990.790088888891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45990.790088888891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45990.790088888891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45990.790088888891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45990.790088888891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45990.790088888891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45990.790088888891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45990.790088888891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45990.790088888891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45990.790088888891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45990.790088888891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45990.790088888891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45990.790088888891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45990.790088888891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45990.790088888891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45990.790088888891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45990.790088888891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45990.790088888891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45990.790088888891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45990.790088888891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45990.790088888891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45990.790088888891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45990.790088888891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45990.790088888891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45990.790088888891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45990.790088888891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45990.790088888891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45990.790088888891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45990.790088888891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45990.790088888891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45990.790088888891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45990.790088888891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45990.790088888891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45990.790088888891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45990.790088888891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45990.790088888891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45990.790088888891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45990.790088888891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45990.790088888891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45990.790088888891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45990.790088888891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45990.790088888891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ref="G294:G357" ca="1" si="5">IFERROR(NOW()-F294,"-")</f>
        <v>45990.790088888891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45990.790088888891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45990.790088888891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45990.790088888891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45990.790088888891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45990.790088888891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45990.790088888891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45990.790088888891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45990.790088888891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45990.790088888891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45990.790088888891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45990.790088888891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45990.790088888891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45990.790088888891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45990.790088888891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45990.790088888891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45990.790088888891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45990.790088888891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45990.790088888891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45990.790088888891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45990.790088888891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45990.790088888891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45990.790088888891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45990.790088888891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45990.790088888891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45990.790088888891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45990.790088888891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45990.790088888891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45990.790088888891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45990.790088888891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45990.790088888891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45990.790088888891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45990.790088888891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45990.790088888891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45990.790088888891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45990.790088888891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45990.790088888891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45990.790088888891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45990.790088888891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45990.790088888891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45990.790088888891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45990.790088888891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45990.790088888891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45990.790088888891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45990.790088888891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45990.790088888891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45990.790088888891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45990.790088888891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45990.790088888891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45990.790088888891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45990.790088888891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45990.790088888891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45990.790088888891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45990.790088888891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45990.790088888891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45990.790088888891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45990.790088888891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45990.790088888891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45990.790088888891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45990.790088888891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45990.790088888891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45990.790088888891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45990.790088888891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45990.790088888891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ref="G358:G421" ca="1" si="6">IFERROR(NOW()-F358,"-")</f>
        <v>45990.790088888891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45990.790088888891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45990.790088888891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45990.790088888891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45990.790088888891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45990.790088888891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45990.790088888891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45990.790088888891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45990.790088888891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45990.790088888891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45990.790088888891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45990.790088888891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45990.790088888891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45990.790088888891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45990.790088888891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45990.790088888891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45990.790088888891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45990.790088888891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45990.790088888891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45990.790088888891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45990.790088888891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45990.790088888891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45990.790088888891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45990.790088888891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45990.790088888891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45990.790088888891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45990.790088888891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45990.790088888891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45990.790088888891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45990.790088888891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45990.790088888891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45990.790088888891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45990.790088888891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45990.790088888891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45990.790088888891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45990.790088888891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45990.790088888891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45990.790088888891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45990.790088888891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45990.790088888891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45990.790088888891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45990.790088888891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45990.790088888891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45990.790088888891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45990.790088888891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45990.790088888891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45990.790088888891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45990.790088888891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45990.790088888891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45990.790088888891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45990.790088888891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45990.790088888891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45990.790088888891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45990.790088888891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45990.790088888891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45990.790088888891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45990.790088888891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45990.790088888891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45990.790088888891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45990.790088888891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45990.790088888891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45990.790088888891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45990.790088888891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45990.790088888891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ref="G422:G485" ca="1" si="7">IFERROR(NOW()-F422,"-")</f>
        <v>45990.790088888891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45990.790088888891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45990.790088888891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45990.790088888891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45990.790088888891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45990.790088888891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45990.790088888891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45990.790088888891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45990.790088888891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45990.790088888891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45990.790088888891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45990.790088888891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45990.790088888891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45990.790088888891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45990.790088888891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45990.790088888891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45990.790088888891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45990.790088888891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45990.790088888891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45990.790088888891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45990.790088888891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45990.790088888891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45990.790088888891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45990.790088888891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45990.790088888891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45990.790088888891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45990.790088888891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45990.790088888891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45990.790088888891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45990.790088888891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45990.790088888891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45990.790088888891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45990.790088888891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45990.790088888891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45990.790088888891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45990.790088888891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45990.790088888891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45990.790088888891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45990.790088888891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45990.790088888891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45990.790088888891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45990.790088888891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45990.790088888891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45990.790088888891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45990.790088888891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45990.790088888891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45990.790088888891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45990.790088888891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45990.790088888891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45990.790088888891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45990.790088888891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45990.790088888891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45990.790088888891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45990.790088888891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45990.790088888891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45990.790088888891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45990.790088888891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45990.790088888891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45990.790088888891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45990.790088888891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45990.790088888891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45990.790088888891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45990.790088888891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45990.790088888891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ref="G486:G549" ca="1" si="8">IFERROR(NOW()-F486,"-")</f>
        <v>45990.790088888891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45990.790088888891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45990.790088888891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45990.790088888891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45990.790088888891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45990.790088888891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45990.790088888891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45990.790088888891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45990.790088888891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45990.790088888891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45990.790088888891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45990.790088888891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45990.790088888891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45990.790088888891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45990.790088888891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45990.790088888891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45990.790088888891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45990.790088888891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45990.790088888891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45990.790088888891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45990.790088888891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45990.790088888891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45990.790088888891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45990.790088888891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45990.790088888891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45990.790088888891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45990.790088888891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45990.790088888891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45990.790088888891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45990.790088888891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45990.790088888891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45990.790088888891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45990.790088888891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45990.790088888891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45990.790088888891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45990.790088888891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45990.790088888891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45990.790088888891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45990.790088888891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45990.790088888891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45990.790088888891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45990.790088888891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45990.790088888891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45990.790088888891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45990.790088888891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45990.790088888891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45990.790088888891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45990.790088888891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45990.790088888891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45990.790088888891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45990.790088888891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45990.790088888891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45990.790088888891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45990.790088888891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45990.790088888891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45990.790088888891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45990.790088888891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45990.790088888891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45990.790088888891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45990.790088888891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45990.790088888891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45990.790088888891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45990.790088888891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45990.790088888891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ref="G550:G613" ca="1" si="9">IFERROR(NOW()-F550,"-")</f>
        <v>45990.790088888891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45990.790088888891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45990.790088888891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45990.790088888891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45990.790088888891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45990.790088888891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45990.790088888891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45990.790088888891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45990.790088888891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45990.790088888891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45990.790088888891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45990.790088888891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45990.790088888891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45990.790088888891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45990.790088888891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45990.790088888891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45990.790088888891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45990.790088888891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45990.790088888891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45990.790088888891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45990.790088888891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45990.790088888891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45990.790088888891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45990.790088888891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45990.790088888891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45990.790088888891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45990.790088888891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45990.790088888891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45990.790088888891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45990.790088888891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45990.790088888891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45990.790088888891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45990.790088888891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45990.790088888891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45990.790088888891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45990.790088888891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45990.790088888891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45990.790088888891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45990.790088888891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45990.790088888891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45990.790088888891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45990.790088888891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45990.790088888891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45990.790088888891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45990.790088888891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45990.790088888891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45990.790088888891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45990.790088888891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45990.790088888891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45990.790088888891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45990.790088888891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45990.790088888891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45990.790088888891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45990.790088888891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45990.790088888891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45990.790088888891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45990.790088888891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45990.790088888891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45990.790088888891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45990.790088888891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45990.790088888891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45990.790088888891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45990.790088888891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45990.790088888891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ref="G614:G677" ca="1" si="10">IFERROR(NOW()-F614,"-")</f>
        <v>45990.790088888891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45990.790088888891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45990.790088888891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45990.790088888891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45990.790088888891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45990.790088888891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45990.790088888891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45990.790088888891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45990.790088888891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45990.790088888891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45990.790088888891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45990.790088888891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45990.790088888891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45990.790088888891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45990.790088888891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45990.790088888891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45990.790088888891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45990.790088888891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45990.790088888891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45990.790088888891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45990.790088888891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45990.790088888891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45990.790088888891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45990.790088888891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45990.790088888891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45990.790088888891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45990.790088888891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45990.790088888891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45990.790088888891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45990.790088888891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45990.790088888891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45990.790088888891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45990.790088888891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45990.790088888891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45990.790088888891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45990.790088888891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45990.790088888891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45990.790088888891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45990.790088888891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45990.790088888891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45990.790088888891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45990.790088888891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45990.790088888891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45990.790088888891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45990.790088888891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45990.790088888891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45990.790088888891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45990.790088888891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45990.790088888891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45990.790088888891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45990.790088888891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45990.790088888891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45990.790088888891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45990.790088888891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45990.790088888891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45990.790088888891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45990.790088888891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45990.790088888891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45990.790088888891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45990.790088888891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45990.790088888891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45990.790088888891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45990.790088888891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45990.790088888891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ref="G678:G741" ca="1" si="11">IFERROR(NOW()-F678,"-")</f>
        <v>45990.790088888891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45990.790088888891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45990.790088888891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45990.790088888891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45990.790088888891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45990.790088888891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45990.790088888891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45990.790088888891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45990.790088888891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45990.790088888891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45990.790088888891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45990.790088888891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45990.790088888891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45990.790088888891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45990.790088888891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45990.790088888891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45990.790088888891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45990.790088888891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45990.790088888891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45990.790088888891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45990.790088888891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45990.790088888891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45990.790088888891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45990.790088888891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45990.790088888891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45990.790088888891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45990.790088888891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45990.790088888891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45990.790088888891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45990.790088888891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45990.790088888891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45990.790088888891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45990.790088888891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45990.790088888891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45990.790088888891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45990.790088888891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45990.790088888891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45990.790088888891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45990.790088888891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45990.790088888891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45990.790088888891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45990.790088888891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45990.790088888891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45990.790088888891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45990.790088888891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45990.790088888891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45990.790088888891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45990.790088888891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45990.790088888891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45990.790088888891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45990.790088888891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45990.790088888891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45990.790088888891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45990.790088888891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45990.790088888891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45990.790088888891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45990.790088888891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45990.790088888891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45990.790088888891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45990.790088888891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45990.790088888891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45990.790088888891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45990.790088888891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45990.790088888891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ref="G742:G805" ca="1" si="12">IFERROR(NOW()-F742,"-")</f>
        <v>45990.790088888891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45990.790088888891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45990.790088888891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45990.790088888891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45990.790088888891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45990.790088888891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45990.790088888891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45990.790088888891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45990.790088888891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45990.790088888891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45990.790088888891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45990.790088888891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45990.790088888891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45990.790088888891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45990.790088888891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45990.790088888891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45990.790088888891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45990.790088888891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45990.790088888891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45990.790088888891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45990.790088888891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45990.790088888891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45990.790088888891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45990.790088888891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45990.790088888891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45990.790088888891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45990.790088888891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45990.790088888891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45990.790088888891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45990.790088888891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45990.790088888891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45990.790088888891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45990.790088888891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45990.790088888891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45990.790088888891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45990.790088888891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45990.790088888891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45990.790088888891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45990.790088888891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45990.790088888891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45990.790088888891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45990.790088888891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45990.790088888891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45990.790088888891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45990.790088888891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45990.790088888891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45990.790088888891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45990.790088888891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45990.790088888891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45990.790088888891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45990.790088888891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45990.790088888891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45990.790088888891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45990.790088888891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45990.790088888891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45990.790088888891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45990.790088888891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45990.790088888891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45990.790088888891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45990.790088888891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45990.790088888891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45990.790088888891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45990.790088888891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45990.790088888891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ref="G806:G869" ca="1" si="13">IFERROR(NOW()-F806,"-")</f>
        <v>45990.790088888891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45990.790088888891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45990.790088888891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45990.790088888891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45990.790088888891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45990.790088888891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45990.790088888891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45990.790088888891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45990.790088888891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45990.790088888891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45990.790088888891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45990.790088888891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45990.790088888891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45990.790088888891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45990.790088888891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45990.790088888891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45990.790088888891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45990.790088888891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45990.790088888891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45990.790088888891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45990.790088888891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45990.790088888891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45990.790088888891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45990.790088888891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45990.790088888891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45990.790088888891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45990.790088888891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45990.790088888891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45990.790088888891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45990.790088888891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45990.790088888891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45990.790088888891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45990.790088888891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45990.790088888891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45990.790088888891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45990.790088888891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45990.790088888891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45990.790088888891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45990.790088888891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45990.790088888891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45990.790088888891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45990.790088888891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45990.790088888891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45990.790088888891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45990.790088888891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45990.790088888891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45990.790088888891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45990.790088888891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45990.790088888891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45990.790088888891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45990.790088888891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45990.790088888891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45990.790088888891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45990.790088888891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45990.790088888891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45990.790088888891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45990.790088888891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45990.790088888891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45990.790088888891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45990.790088888891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45990.790088888891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45990.790088888891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45990.790088888891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45990.790088888891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ref="G870:G933" ca="1" si="14">IFERROR(NOW()-F870,"-")</f>
        <v>45990.790088888891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45990.790088888891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45990.790088888891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45990.790088888891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45990.790088888891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45990.790088888891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45990.790088888891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45990.790088888891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45990.790088888891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45990.790088888891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45990.790088888891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45990.790088888891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45990.790088888891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45990.790088888891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45990.790088888891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45990.790088888891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45990.790088888891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45990.790088888891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45990.790088888891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45990.790088888891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45990.790088888891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45990.790088888891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45990.790088888891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45990.790088888891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45990.790088888891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45990.790088888891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45990.790088888891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45990.790088888891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45990.790088888891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45990.790088888891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45990.790088888891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45990.790088888891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45990.790088888891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45990.790088888891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45990.790088888891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45990.790088888891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45990.790088888891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45990.790088888891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45990.790088888891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45990.790088888891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45990.790088888891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45990.790088888891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45990.790088888891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45990.790088888891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45990.790088888891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45990.790088888891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45990.790088888891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45990.790088888891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45990.790088888891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45990.790088888891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45990.790088888891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45990.790088888891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45990.790088888891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45990.790088888891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45990.790088888891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45990.790088888891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45990.790088888891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45990.790088888891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45990.790088888891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45990.790088888891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45990.790088888891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45990.790088888891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45990.790088888891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45990.790088888891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ref="G934:G948" ca="1" si="15">IFERROR(NOW()-F934,"-")</f>
        <v>45990.790088888891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45990.790088888891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45990.790088888891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45990.790088888891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45990.790088888891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45990.790088888891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45990.790088888891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45990.790088888891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45990.790088888891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45990.790088888891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45990.790088888891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45990.790088888891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45990.790088888891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45990.790088888891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45990.790088888891</v>
      </c>
      <c r="H948" s="22"/>
      <c r="I948" s="19" t="str">
        <f>IFERROR(VLOOKUP(D948,DB!A:F,6,0),"")</f>
        <v/>
      </c>
      <c r="J948" s="18" t="str">
        <f>IFERROR(VLOOKUP(D948,DB!A:G,7,0),"")</f>
        <v/>
      </c>
      <c r="K948" s="42"/>
      <c r="L948" s="23" t="str">
        <f>IFERROR(VLOOKUP(D948,DB!A:I,9,0),"")</f>
        <v/>
      </c>
    </row>
  </sheetData>
  <dataValidations count="2">
    <dataValidation allowBlank="1" showInputMessage="1" showErrorMessage="1" sqref="E1" xr:uid="{5914219A-CB83-432D-936A-CC0CB6F3982A}"/>
    <dataValidation type="list" allowBlank="1" showInputMessage="1" showErrorMessage="1" sqref="E2:E9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287.30937129629456</v>
      </c>
      <c r="H2" s="92">
        <v>45703.474768518521</v>
      </c>
      <c r="I2" s="92" t="str">
        <f>IFERROR(VLOOKUP(D2,DB!A:F,6,0),"")</f>
        <v>SCECO</v>
      </c>
      <c r="J2" s="92" t="str">
        <f>IFERROR(VLOOKUP(D2,DB!A:G,7,0),"")</f>
        <v>Dead</v>
      </c>
      <c r="K2" s="94" t="s">
        <v>39198</v>
      </c>
      <c r="L2" s="88" t="str">
        <f>IFERROR(VLOOKUP(D2,DB!A:I,9,0),"")</f>
        <v>Latis</v>
      </c>
    </row>
    <row r="3" spans="1:16" ht="15" customHeight="1">
      <c r="A3" s="110"/>
      <c r="B3" s="110" t="str">
        <f>IFERROR(VLOOKUP(D3,DB!A:K,11,0),"")</f>
        <v/>
      </c>
      <c r="C3" s="90"/>
      <c r="D3" s="88"/>
      <c r="E3" s="91"/>
      <c r="F3" s="92"/>
      <c r="G3" s="93">
        <f t="shared" ref="G3:G44" ca="1" si="0">IFERROR(NOW()-F3,"")</f>
        <v>45990.790088657406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45990.790088657406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45990.790088657406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45990.790088657406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45990.790088888891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45990.790088888891</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45990.790088888891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45990.790088888891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45990.790088888891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45990.790088888891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45990.790088888891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45990.790088888891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45990.790088888891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45990.790088888891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45990.790088888891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45990.790088888891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45990.790088888891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45990.790088888891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45990.790088888891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45990.790088888891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45990.790088888891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45990.790088888891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45990.790088888891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45990.790088888891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45990.790088888891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45990.790088888891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45990.790088888891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45990.790088888891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45990.790088888891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45990.790088888891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45990.790088888891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45990.790088888891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45990.790088888891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45990.790088888891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45990.790088888891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45990.790088888891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45990.790088888891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45990.790088888891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45990.790088888891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45990.790088888891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45990.790088888891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45990.790088888891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45990.790088888891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45990.790088888891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45990.790088888891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45990.790088888891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45990.790088888891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45990.790088888891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45990.790088888891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45990.790088888891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45990.790088888891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45990.790088888891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45990.790088888891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45990.790088888891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45990.790088888891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45990.790088888891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45990.790088888891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45990.790088888891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45990.790088888891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45990.790088888891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45990.790088888891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45990.790088888891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45990.790088888891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45990.790088888891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45990.790088888891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45990.790088888891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45990.790088888891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45990.790088888891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45990.790088888891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45990.790088888891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45990.790088888891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45990.790088888891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45990.790088888891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45990.790088888891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45990.790088888891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45990.790088888891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45990.790088888891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45990.790088888891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45990.790088888891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45990.790088888891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45990.790088888891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45990.790088888891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45990.790088888891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45990.790088888891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45990.790088888891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45990.790088888891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45990.790088888891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45990.790088888891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45990.790088888891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45990.790088888891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45990.790088888891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45990.790088888891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45990.790088888891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45990.790088888891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45990.790088888891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45990.790088888891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45990.790088888891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45990.790088888891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45990.790088888891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45990.790088888891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45990.790088888891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45990.790088888891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45990.790088888891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45990.790088888891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45990.790088888891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45990.790088888891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45990.790088888891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45990.790088888891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45990.790088888891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45990.790088888891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45990.790088888891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45990.790088888891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45990.790088888891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45990.790088888891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45990.790088888891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45990.790088888891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45990.790088888891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45990.790088888891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45990.790088888891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45990.790088888891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45990.790088888891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45990.790088888891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45990.790088888891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45990.790088888891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45990.790088888891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45990.790088888891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45990.790088888891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45990.790088888891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45990.790088888891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45990.790088888891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45990.790088888891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45990.790088888891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45990.790088888891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45990.790088888891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45990.790088888891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45990.790088888891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45990.790088888891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45990.790088888891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45990.790088888891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45990.790088888891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45990.790088888891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45990.790088888891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45990.790088888891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45990.790088888891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45990.790088888891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45990.790088888891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45990.790088888891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45990.790088888891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45990.790088888891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45990.790088888891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45990.790088888891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45990.790088888891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45990.790088888891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45990.790088888891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45990.790088888891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45990.790088888891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45990.790088888891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45990.790088888891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45990.790088888891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45990.790088888891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45990.790088888891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45990.790088888891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45990.790088888891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45990.790088888891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45990.790088888891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45990.790088888891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45990.790088888891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45990.790088888891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45990.790088888891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45990.790088888891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45990.790088888891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45990.790088888891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45990.790088888891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45990.790088888891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45990.790088888891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45990.790088888891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45990.790088888891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45990.790088888891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45990.790088888891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45990.790088888891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45990.790088888891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45990.790088888891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45990.790088888891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45990.790088888891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45990.790088888891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45990.790088888891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45990.790088888891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45990.790088888891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45990.790088888891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45990.790088888891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45990.790088888891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45990.790088888891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45990.790088888891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45990.790088888891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45990.790088888891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45990.790088888891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45990.790088888891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45990.790088888891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45990.790088888891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45990.790088888891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45990.790088888891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45990.790088888891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45990.790088888891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45990.790088888891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45990.790088888891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45990.790088888891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45990.790088888891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45990.790088888891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45990.790088888891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45990.790088888891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45990.790088888891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45990.790088888891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45990.790088888891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45990.790088888891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45990.790088888891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45990.790088888891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45990.790088888891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45990.790088888891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45990.790088888891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45990.790088888891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45990.790088888891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45990.790088888891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45990.790088888891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45990.790088888891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45990.790088888891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45990.790088888891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45990.790088888891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45990.790088888891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45990.790088888891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45990.790088888891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45990.790088888891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45990.790088888891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45990.790088888891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45990.790088888891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45990.790088888891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45990.790088888891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45990.790088888891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45990.790088888891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45990.790088888891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45990.790088888891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45990.790088888891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45990.790088888891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45990.790088888891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45990.790088888891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45990.790088888891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45990.790088888891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45990.790088888891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45990.790088888891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45990.790088888891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45990.790088888891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45990.790088888891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45990.790088888891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45990.790088888891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45990.790088888891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45990.790088888891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45990.790088888891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45990.790088888891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45990.790088888891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45990.790088888891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45990.790088888891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45990.790088888891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45990.790088888891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45990.790088888891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45990.790088888891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45990.790088888891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45990.790088888891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45990.790088888891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45990.790088888891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45990.790088888891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45990.790088888891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45990.790088888891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45990.790088888891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45990.790088888891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45990.790088888891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45990.790088888891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45990.790088888891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45990.790088888891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45990.790088888891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45990.790088888891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45990.790088888891</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98.958028703702439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64.601211574074114</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42.128977777778346</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9.41679004629259</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0.8381789351842599</v>
      </c>
      <c r="H6" s="38">
        <v>45989.971354166664</v>
      </c>
      <c r="I6" s="37" t="str">
        <f>IFERROR(VLOOKUP(D6,DB!A:F,6,0),"")</f>
        <v>SCECO</v>
      </c>
      <c r="J6" s="37" t="str">
        <f>IFERROR(VLOOKUP(D6,DB!A:G,7,0),"")</f>
        <v>Dead</v>
      </c>
      <c r="K6" s="37" t="s">
        <v>39208</v>
      </c>
      <c r="L6" s="37" t="str">
        <f>IFERROR(VLOOKUP(D6,DB!A:I,9,0),"")</f>
        <v>Latis</v>
      </c>
    </row>
    <row r="7" spans="1:13">
      <c r="A7" s="37" t="s">
        <v>39209</v>
      </c>
      <c r="B7" s="37" t="str">
        <f>IFERROR(VLOOKUP(D7,DB!A:K,11,0),"")</f>
        <v>R5</v>
      </c>
      <c r="C7" s="37">
        <v>1</v>
      </c>
      <c r="D7" s="106" t="s">
        <v>32904</v>
      </c>
      <c r="E7" s="37" t="s">
        <v>39106</v>
      </c>
      <c r="F7" s="38">
        <v>45990.518252314818</v>
      </c>
      <c r="G7" s="138">
        <f ca="1">IFERROR(NOW()-F7,"")</f>
        <v>0.27183634258835809</v>
      </c>
      <c r="H7" s="38">
        <v>45990.335613425923</v>
      </c>
      <c r="I7" s="37" t="str">
        <f>IFERROR(VLOOKUP(D7,DB!A:F,6,0),"")</f>
        <v>SCECO</v>
      </c>
      <c r="J7" s="37" t="str">
        <f>IFERROR(VLOOKUP(D7,DB!A:G,7,0),"")</f>
        <v>Dead</v>
      </c>
      <c r="K7" s="37" t="s">
        <v>39210</v>
      </c>
      <c r="L7" s="37" t="str">
        <f>IFERROR(VLOOKUP(D7,DB!A:I,9,0),"")</f>
        <v>Latis</v>
      </c>
    </row>
    <row r="8" spans="1:13">
      <c r="A8" s="37" t="s">
        <v>39211</v>
      </c>
      <c r="B8" s="37" t="str">
        <f>IFERROR(VLOOKUP(D8,DB!A:K,11,0),"")</f>
        <v>R5</v>
      </c>
      <c r="C8" s="37">
        <v>1</v>
      </c>
      <c r="D8" s="106" t="s">
        <v>36870</v>
      </c>
      <c r="E8" s="37" t="s">
        <v>39106</v>
      </c>
      <c r="F8" s="139">
        <v>45990.76394675926</v>
      </c>
      <c r="G8" s="138">
        <f ca="1">IFERROR(NOW()-F8,"")</f>
        <v>2.614189814630663E-2</v>
      </c>
      <c r="H8" s="38">
        <v>45990.741724537038</v>
      </c>
      <c r="I8" s="37" t="str">
        <f>IFERROR(VLOOKUP(D8,DB!A:F,6,0),"")</f>
        <v>Generator-SG</v>
      </c>
      <c r="J8" s="37" t="str">
        <f>IFERROR(VLOOKUP(D8,DB!A:G,7,0),"")</f>
        <v>Dead</v>
      </c>
      <c r="K8" s="37" t="s">
        <v>39212</v>
      </c>
      <c r="L8" s="37" t="str">
        <f>IFERROR(VLOOKUP(D8,DB!A:I,9,0),"")</f>
        <v>Latis</v>
      </c>
    </row>
    <row r="9" spans="1:13">
      <c r="A9" s="37"/>
      <c r="B9" s="37" t="str">
        <f>IFERROR(VLOOKUP(D9,DB!A:K,11,0),"")</f>
        <v/>
      </c>
      <c r="C9" s="37"/>
      <c r="D9" s="106"/>
      <c r="E9" s="37"/>
      <c r="F9" s="38"/>
      <c r="G9" s="138">
        <f ca="1">IFERROR(NOW()-F9,"")</f>
        <v>45990.790088657406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45990.790088657406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45990.790088657406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45990.790088657406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45990.790088657406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45990.790088657406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45990.790088657406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45990.790088657406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45990.790088657406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45990.790088657406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45990.790088657406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45990.790088657406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45990.790088657406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45990.790088657406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45990.790088657406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45990.790088657406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45990.790088657406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45990.790088657406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45990.790088657406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45990.790088657406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45990.790088657406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45990.790088657406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45990.790088657406</v>
      </c>
      <c r="H31" s="38"/>
      <c r="I31" s="37" t="str">
        <f>IFERROR(VLOOKUP(D31,DB!A:F,6,0),"")</f>
        <v/>
      </c>
      <c r="J31" s="37" t="str">
        <f>IFERROR(VLOOKUP(D31,DB!A:G,7,0),"")</f>
        <v/>
      </c>
      <c r="K31" s="37"/>
      <c r="L31" s="37" t="str">
        <f>IFERROR(VLOOKUP(D31,DB!A:I,9,0),"")</f>
        <v/>
      </c>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45990.790088657406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45990.790088657406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45990.790088657406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45990.790088657406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45990.790088657406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45990.790088657406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45990.790088657406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45990.790088657406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45990.790088657406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45990.790088657406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45990.790088657406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45990.790088657406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45990.790088657406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45990.790088657406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45990.790088657406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45990.790088657406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45990.790088657406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45990.790088657406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45990.790088657406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45990.790088657406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45990.790088657406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45990.790088657406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45990.790088657406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45990.790088657406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45990.790088657406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45990.790088657406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45990.790088657406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45990.790088657406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45990.790088657406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45990.790088657406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45990.790088657406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45990.790088657406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45990.790088657406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45990.790088657406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45990.790088657406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45990.790088657406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45990.790088657406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45990.790088657406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45990.790088657406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45990.790088657406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45990.790088657406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45990.790088657406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45990.790088657406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45990.790088657406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45990.790088657406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45990.790088657406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45990.790088657406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45990.790088657406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45990.790088657406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45990.790088657406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45990.790088657406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45990.790088657406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45990.790088657406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45990.790088657406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45990.790088657406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45990.790088657406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45990.790088657406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45990.790088657406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45990.790088657406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45990.790088657406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45990.790088657406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45990.790088657406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45990.790088657406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45990.790088657406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45990.790088657406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45990.790088657406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45990.790088657406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45990.790088657406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45990.790088657406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45990.790088657406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45990.790088657406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45990.790088657406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45990.790088657406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45990.790088657406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45990.790088657406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45990.790088657406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45990.790088657406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45990.790088657406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45990.790088657406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45990.790088657406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45990.790088657406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45990.790088657406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45990.790088657406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45990.790088657406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45990.790088657406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45990.790088657406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45990.790088657406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45990.790088657406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45990.790088657406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45990.790088657406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45990.790088657406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45990.790088657406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45990.790088657406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45990.790088657406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45990.790088657406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45990.790088657406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45990.790088657406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45990.790088657406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45990.790088657406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45990.790088657406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45990.790088657406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45990.790088657406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45990.790088657406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45990.790088657406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45990.790088657406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45990.790088657406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45990.790088657406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45990.790088657406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45990.790088657406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45990.790088657406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45990.790088657406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45990.790088657406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45990.790088657406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45990.790088657406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45990.790088657406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45990.790088657406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45990.790088657406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45990.790088657406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45990.790088657406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45990.790088657406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45990.790088657406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45990.790088657406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45990.790088657406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45990.790088657406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45990.790088657406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45990.790088657406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45990.790088657406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45990.790088657406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45990.790088657406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45990.790088657406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45990.790088657406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45990.790088657406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45990.790088657406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45990.790088657406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45990.790088657406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45990.790088657406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45990.790088657406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45990.790088657406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45990.790088657406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45990.790088657406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45990.790088657406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45990.790088657406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45990.790088657406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45990.790088657406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45990.790088657406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45990.790088657406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45990.790088657406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45990.790088657406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45990.790088657406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45990.790088657406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45990.790088657406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45990.790088657406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45990.790088657406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45990.790088657406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45990.790088657406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45990.790088657406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45990.790088657406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45990.790088657406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45990.790088657406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45990.790088657406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45990.790088657406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45990.790088657406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45990.790088657406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45990.790088657406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45990.790088657406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45990.790088657406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45990.790088657406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45990.790088657406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45990.790088657406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45990.790088657406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45990.790088657406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45990.790088657406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45990.790088657406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45990.790088657406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45990.790088657406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45990.790088657406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45990.790088657406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45990.790088657406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45990.790088657406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45990.790088657406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45990.790088657406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45990.790088657406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45990.790088657406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45990.790088657406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45990.790088657406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45990.790088657406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45990.790088657406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45990.790088657406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45990.790088657406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45990.790088657406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45990.790088657406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45990.790088657406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45990.790088657406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45990.790088657406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45990.790088657406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45990.790088657406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45990.790088657406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45990.790088657406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45990.790088657406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45990.790088657406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45990.790088657406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45990.790088657406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45990.790088657406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45990.790088657406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45990.790088657406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45990.790088657406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45990.790088657406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45990.790088657406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45990.790088657406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45990.790088657406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45990.790088657406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45990.790088657406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45990.790088657406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45990.790088657406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45990.790088657406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45990.790088657406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45990.790088657406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45990.790088657406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45990.790088657406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45990.790088657406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45990.790088657406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45990.790088657406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45990.790088657406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45990.790088657406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45990.790088657406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45990.790088657406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45990.790088657406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45990.790088657406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45990.790088657406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45990.790088657406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45990.790088657406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45990.790088657406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45990.790088657406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45990.790088657406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45990.790088657406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45990.790088657406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45990.790088657406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45990.790088657406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45990.790088657406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45990.790088657406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45990.790088657406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45990.790088657406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45990.790088657406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45990.790088657406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45990.790088657406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45990.790088657406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45990.790088657406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45990.790088657406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45990.790088657406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45990.790088657406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45990.790088657406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45990.790088657406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45990.790088657406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45990.790088657406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45990.790088657406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45990.790088657406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45990.790088657406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45990.790088657406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45990.790088657406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45990.790088657406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45990.790088657406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45990.790088657406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45990.790088657406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45990.790088657406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45990.790088657406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45990.790088657406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45990.790088657406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45990.790088657406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45990.790088657406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45990.790088657406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45990.790088657406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45990.790088657406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45990.790088657406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45990.790088657406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45990.790088657406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45990.790088657406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45990.790088657406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45990.790088657406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45990.790088657406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45990.790088657406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45990.790088657406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45990.790088657406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45990.790088657406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45990.790088657406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45990.790088657406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45990.790088657406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45990.790088657406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45990.790088657406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45990.790088657406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45990.790088657406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45990.790088657406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45990.790088657406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45990.790088657406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45990.790088657406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45990.790088657406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45990.790088657406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45990.790088657406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45990.790088657406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45990.790088657406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45990.790088657406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45990.790088657406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45990.790088657406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45990.790088657406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45990.790088657406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45990.790088657406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45990.790088657406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45990.790088657406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45990.790088657406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45990.790088657406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45990.790088657406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45990.790088657406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45990.790088657406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45990.790088657406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45990.790088657406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45990.790088657406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45990.790088657406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45990.790088657406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45990.790088657406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45990.790088657406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45990.790088657406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45990.790088657406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45990.790088657406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45990.790088657406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45990.790088657406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45990.790088657406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45990.790088657406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45990.790088657406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45990.790088657406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45990.790088657406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45990.790088657406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45990.790088657406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45990.790088657406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45990.790088657406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45990.790088657406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45990.790088657406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45990.790088657406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45990.790088657406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45990.790088657406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45990.790088657406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45990.790088657406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45990.790088657406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45990.790088657406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45990.790088657406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45990.790088657406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45990.790088657406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45990.790088657406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45990.790088657406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45990.790088657406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45990.790088657406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45990.790088657406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45990.790088657406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45990.790088657406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45990.790088657406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45990.790088657406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45990.790088657406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45990.790088657406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45990.790088657406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45990.790088657406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45990.790088657406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45990.790088657406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45990.790088657406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45990.790088657406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45990.790088657406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45990.790088657406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45990.790088657406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45990.790088657406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45990.790088657406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45990.790088657406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45990.790088657406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45990.790088657406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45990.790088657406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45990.790088657406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45990.790088657406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45990.790088657406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45990.790088657406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45990.790088657406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45990.790088657406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45990.790088657406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45990.790088657406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45990.790088657406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45990.790088657406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45990.790088657406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45990.790088657406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45990.790088657406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45990.790088657406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45990.790088657406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45990.790088657406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45990.790088657406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45990.790088657406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45990.790088657406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45990.790088657406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45990.790088657406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45990.790088657406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45990.790088657406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45990.790088657406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45990.790088657406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45990.790088657406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45990.790088657406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45990.790088657406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45990.790088657406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45990.790088657406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45990.790088657406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45990.790088657406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45990.790088657406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45990.790088657406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45990.790088657406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45990.790088657406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45990.790088657406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45990.790088657406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45990.790088657406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45990.790088657406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45990.790088657406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45990.790088657406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45990.790088657406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45990.790088657406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45990.790088657406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45990.790088657406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45990.790088657406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45990.790088657406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45990.790088657406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45990.790088657406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45990.790088657406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45990.790088657406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45990.790088657406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45990.790088657406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45990.790088657406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45990.790088657406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45990.790088657406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45990.790088657406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45990.790088657406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45990.790088657406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45990.790088657406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45990.790088657406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45990.790088657406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45990.790088657406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45990.790088657406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45990.790088657406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45990.790088657406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45990.790088657406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45990.790088657406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45990.790088657406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45990.790088657406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45990.790088657406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45990.790088657406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45990.790088657406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45990.790088657406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45990.790088657406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45990.790088657406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45990.790088657406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45990.790088657406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45990.790088657406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45990.790088657406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45990.790088657406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45990.790088657406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45990.790088657406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45990.790088657406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45990.790088657406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45990.790088657406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45990.790088657406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45990.790088657406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45990.790088657406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45990.790088657406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45990.790088657406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45990.790088657406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45990.790088657406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45990.790088657406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45990.790088657406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45990.790088657406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45990.790088657406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45990.790088657406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45990.790088657406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45990.790088657406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45990.790088657406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45990.790088657406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45990.790088657406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45990.790088657406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45990.790088657406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45990.790088657406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45990.790088657406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45990.790088657406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45990.790088657406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45990.790088657406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45990.790088657406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45990.790088657406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45990.790088657406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45990.790088657406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45990.790088657406</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45990.790088657406</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2025-11-29T15:59:47Z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