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334" documentId="120_S{2AC9BD13-BADA-5192-A53E-5A8FF88502F6}" xr6:coauthVersionLast="47" xr6:coauthVersionMax="47" xr10:uidLastSave="{9B38BCF9-6A0E-44DD-896B-9CB51C2AE472}"/>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I4" i="9"/>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18" i="5"/>
  <c r="L19" i="5"/>
  <c r="L20" i="5"/>
  <c r="L21" i="5"/>
  <c r="L22" i="5"/>
  <c r="L23" i="5"/>
  <c r="L24" i="5"/>
  <c r="L25" i="5"/>
  <c r="L26" i="5"/>
  <c r="J18" i="5"/>
  <c r="J19" i="5"/>
  <c r="J20" i="5"/>
  <c r="J21" i="5"/>
  <c r="J22" i="5"/>
  <c r="J23" i="5"/>
  <c r="J24" i="5"/>
  <c r="J25" i="5"/>
  <c r="J26" i="5"/>
  <c r="I18" i="5"/>
  <c r="I19" i="5"/>
  <c r="I20" i="5"/>
  <c r="I21" i="5"/>
  <c r="I22" i="5"/>
  <c r="I23" i="5"/>
  <c r="I24" i="5"/>
  <c r="I25" i="5"/>
  <c r="I26" i="5"/>
  <c r="B18" i="5"/>
  <c r="B19" i="5"/>
  <c r="B20" i="5"/>
  <c r="B21" i="5"/>
  <c r="B22" i="5"/>
  <c r="B23" i="5"/>
  <c r="B24" i="5"/>
  <c r="B25" i="5"/>
  <c r="B26" i="5"/>
  <c r="G18" i="5"/>
  <c r="G19" i="5"/>
  <c r="G20" i="5"/>
  <c r="G21" i="5"/>
  <c r="G22" i="5"/>
  <c r="G23" i="5"/>
  <c r="G24" i="5"/>
  <c r="G25" i="5"/>
  <c r="G26" i="5"/>
  <c r="D2" i="3"/>
  <c r="D12" i="3"/>
  <c r="D9"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J3" i="9"/>
  <c r="L3" i="9"/>
  <c r="B4" i="9"/>
  <c r="G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J6" i="5"/>
  <c r="J7" i="5"/>
  <c r="J8" i="5"/>
  <c r="J9" i="5"/>
  <c r="J10" i="5"/>
  <c r="J11" i="5"/>
  <c r="J12" i="5"/>
  <c r="J13" i="5"/>
  <c r="J14" i="5"/>
  <c r="J15" i="5"/>
  <c r="J16" i="5"/>
  <c r="J17" i="5"/>
  <c r="I6" i="5"/>
  <c r="I7" i="5"/>
  <c r="I8" i="5"/>
  <c r="I9" i="5"/>
  <c r="I10" i="5"/>
  <c r="I11" i="5"/>
  <c r="I12" i="5"/>
  <c r="I13" i="5"/>
  <c r="I14" i="5"/>
  <c r="I15" i="5"/>
  <c r="I16" i="5"/>
  <c r="I17" i="5"/>
  <c r="B6" i="5"/>
  <c r="B7" i="5"/>
  <c r="B8" i="5"/>
  <c r="B9" i="5"/>
  <c r="B10" i="5"/>
  <c r="B11" i="5"/>
  <c r="B12" i="5"/>
  <c r="B13" i="5"/>
  <c r="B14" i="5"/>
  <c r="B15" i="5"/>
  <c r="B16" i="5"/>
  <c r="B17" i="5"/>
  <c r="G6" i="5"/>
  <c r="G7" i="5"/>
  <c r="G8" i="5"/>
  <c r="G9" i="5"/>
  <c r="G10" i="5"/>
  <c r="G11" i="5"/>
  <c r="G12" i="5"/>
  <c r="G13" i="5"/>
  <c r="G14" i="5"/>
  <c r="G15" i="5"/>
  <c r="G16" i="5"/>
  <c r="G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<sst xmlns="http://schemas.openxmlformats.org/spreadsheetml/2006/main" count="181606" uniqueCount="39218">
  <si>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</si>
  <si>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</si>
  <si>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</si>
  <si>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</si>
  <si>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</si>
  <si>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</si>
  <si>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</si>
  <si>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</si>
  <si>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</si>
  <si>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</si>
  <si>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</si>
  <si>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</si>
  <si>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</si>
  <si>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</si>
  <si>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</si>
  <si>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</si>
  <si>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</si>
  <si>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</si>
  <si>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</si>
  <si>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</si>
  <si>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</si>
  <si>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</si>
  <si>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</si>
  <si>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</si>
  <si>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</si>
  <si>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</si>
  <si>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</si>
  <si>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</si>
  <si>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</si>
  <si>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</si>
  <si>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</si>
  <si>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</si>
  <si>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</si>
  <si>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</si>
  <si>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</si>
  <si>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</si>
  <si>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</si>
  <si>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</si>
  <si>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</si>
  <si>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</si>
  <si>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</si>
  <si>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</si>
  <si>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</si>
  <si>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</si>
  <si>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</si>
  <si>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</si>
  <si>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</si>
  <si>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</si>
  <si>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</si>
  <si>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</si>
  <si>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</si>
  <si>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</si>
  <si>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</si>
  <si>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</si>
  <si>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</si>
  <si>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</si>
  <si>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</si>
  <si>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</si>
  <si>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</si>
  <si>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</si>
  <si>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</si>
  <si>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</si>
  <si>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</si>
  <si>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</si>
  <si>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</si>
  <si>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</si>
  <si>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</si>
  <si>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</si>
  <si>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</si>
  <si>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</si>
  <si>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</si>
  <si>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</si>
  <si>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</si>
  <si>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</si>
  <si>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</si>
  <si>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</si>
  <si>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</si>
  <si>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</si>
  <si>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</si>
  <si>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</si>
  <si>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</si>
  <si>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</si>
  <si>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</si>
  <si>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</si>
  <si>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</si>
  <si>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</si>
  <si>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</si>
  <si>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</si>
  <si>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</si>
  <si>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</si>
  <si>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</si>
  <si>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</si>
  <si>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</si>
  <si>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</si>
  <si>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</si>
  <si>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</si>
  <si>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</si>
  <si>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</si>
  <si>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</si>
  <si>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</si>
  <si>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</si>
  <si>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</si>
  <si>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</si>
  <si>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</si>
  <si>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</si>
  <si>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</si>
  <si>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</si>
  <si>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</si>
  <si>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</si>
  <si>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</si>
  <si>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</si>
  <si>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</si>
  <si>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</si>
  <si>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</si>
  <si>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</si>
  <si>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</si>
  <si>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</si>
  <si>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</si>
  <si>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</si>
  <si>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</si>
  <si>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</si>
  <si>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</si>
  <si>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</si>
  <si>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</si>
  <si>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</si>
  <si>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</si>
  <si>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</si>
  <si>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</si>
  <si>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</si>
  <si>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</si>
  <si>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</si>
  <si>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</si>
  <si>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</si>
  <si>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</si>
  <si>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</si>
  <si>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</si>
  <si>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</si>
  <si>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</si>
  <si>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</si>
  <si>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</si>
  <si>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</si>
  <si>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</si>
  <si>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</si>
  <si>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</si>
  <si>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</si>
  <si>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</si>
  <si>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</si>
  <si>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</si>
  <si>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</si>
  <si>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</si>
  <si>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</si>
  <si>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</si>
  <si>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</si>
  <si>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</si>
  <si>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</si>
  <si>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</si>
  <si>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</si>
  <si>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</si>
  <si>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</si>
  <si>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</si>
  <si>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</si>
  <si>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</si>
  <si>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</si>
  <si>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</si>
  <si>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</si>
  <si>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</si>
  <si>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</si>
  <si>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</si>
  <si>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</si>
  <si>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</si>
  <si>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</si>
  <si>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</si>
  <si>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</si>
  <si>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</si>
  <si>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</si>
  <si>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</si>
  <si>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</si>
  <si>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</si>
  <si>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</si>
  <si>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</si>
  <si>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</si>
  <si>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</si>
  <si>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</si>
  <si>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</si>
  <si>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</si>
  <si>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</si>
  <si>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</si>
  <si>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</si>
  <si>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</si>
  <si>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</si>
  <si>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</si>
  <si>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</si>
  <si>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</si>
  <si>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</si>
  <si>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</si>
  <si>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</si>
  <si>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</si>
  <si>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</si>
  <si>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</si>
  <si>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</si>
  <si>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</si>
  <si>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</si>
  <si>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</si>
  <si>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</si>
  <si>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</si>
  <si>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</si>
  <si>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</si>
  <si>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</si>
  <si>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</si>
  <si>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</si>
  <si>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</si>
  <si>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</si>
  <si>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</si>
  <si>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</si>
  <si>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</si>
  <si>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</si>
  <si>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</si>
  <si>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</si>
  <si>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</si>
  <si>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</si>
  <si>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</si>
  <si>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</si>
  <si>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</si>
  <si>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</si>
  <si>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</si>
  <si>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</si>
  <si>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</si>
  <si>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</si>
  <si>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</si>
  <si>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</si>
  <si>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</si>
  <si>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</si>
  <si>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</si>
  <si>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</si>
  <si>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</si>
  <si>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</si>
  <si>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</si>
  <si>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</si>
  <si>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</si>
  <si>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</si>
  <si>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</si>
  <si>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</si>
  <si>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</si>
  <si>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</si>
  <si>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</si>
  <si>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</si>
  <si>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</si>
  <si>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</si>
  <si>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</si>
  <si>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</si>
  <si>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</si>
  <si>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</si>
  <si>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</si>
  <si>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</si>
  <si>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</si>
  <si>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</si>
  <si>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</si>
  <si>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</si>
  <si>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</si>
  <si>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</si>
  <si>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</si>
  <si>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</si>
  <si>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</si>
  <si>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</si>
  <si>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</si>
  <si>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</si>
  <si>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</si>
  <si>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</si>
  <si>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</si>
  <si>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</si>
  <si>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</si>
  <si>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</si>
  <si>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</si>
  <si>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</si>
  <si>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</si>
  <si>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</si>
  <si>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</si>
  <si>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</si>
  <si>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</si>
  <si>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</si>
  <si>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</si>
  <si>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</si>
  <si>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</si>
  <si>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</si>
  <si>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</si>
  <si>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</si>
  <si>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</si>
  <si>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</si>
  <si>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</si>
  <si>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</si>
  <si>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</si>
  <si>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</si>
  <si>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</si>
  <si>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</si>
  <si>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</si>
  <si>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</si>
  <si>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</si>
  <si>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</si>
  <si>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</si>
  <si>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</si>
  <si>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</si>
  <si>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</si>
  <si>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</si>
  <si>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</si>
  <si>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</si>
  <si>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</si>
  <si>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</si>
  <si>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</si>
  <si>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</si>
  <si>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</si>
  <si>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</si>
  <si>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</si>
  <si>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</si>
  <si>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</si>
  <si>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</si>
  <si>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</si>
  <si>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</si>
  <si>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</si>
  <si>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</si>
  <si>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</si>
  <si>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</si>
  <si>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</si>
  <si>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</si>
  <si>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</si>
  <si>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</si>
  <si>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</si>
  <si>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</si>
  <si>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</si>
  <si>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</si>
  <si>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</si>
  <si>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</si>
  <si>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</si>
  <si>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</si>
  <si>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</si>
  <si>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</si>
  <si>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</si>
  <si>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</si>
  <si>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</si>
  <si>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</si>
  <si>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</si>
  <si>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</si>
  <si>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</si>
  <si>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</si>
  <si>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</si>
  <si>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</si>
  <si>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</si>
  <si>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</si>
  <si>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</si>
  <si>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</si>
  <si>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</si>
  <si>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</si>
  <si>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</si>
  <si>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</si>
  <si>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</si>
  <si>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</si>
  <si>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</si>
  <si>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</si>
  <si>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</si>
  <si>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</si>
  <si>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</si>
  <si>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</si>
  <si>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</si>
  <si>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</si>
  <si>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</si>
  <si>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</si>
  <si>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</si>
  <si>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</si>
  <si>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</si>
  <si>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</si>
  <si>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</si>
  <si>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</si>
  <si>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</si>
  <si>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</si>
  <si>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</si>
  <si>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</si>
  <si>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</si>
  <si>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</si>
  <si>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</si>
  <si>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</si>
  <si>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</si>
  <si>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</si>
  <si>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</si>
  <si>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</si>
  <si>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</si>
  <si>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</si>
  <si>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</si>
  <si>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</si>
  <si>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</si>
  <si>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</si>
  <si>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</si>
  <si>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</si>
  <si>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</si>
  <si>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</si>
  <si>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</si>
  <si>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</si>
  <si>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</si>
  <si>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</si>
  <si>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</si>
  <si>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</si>
  <si>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</si>
  <si>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</si>
  <si>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</si>
  <si>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</si>
  <si>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</si>
  <si>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</si>
  <si>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</si>
  <si>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</si>
  <si>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</si>
  <si>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</si>
  <si>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</si>
  <si>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</si>
  <si>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</si>
  <si>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</si>
  <si>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</si>
  <si>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</si>
  <si>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</si>
  <si>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</si>
  <si>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</si>
  <si>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</si>
  <si>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</si>
  <si>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</si>
  <si>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</si>
  <si>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</si>
  <si>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</si>
  <si>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</si>
  <si>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</si>
  <si>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</si>
  <si>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</si>
  <si>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</si>
  <si>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</si>
  <si>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</si>
  <si>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</si>
  <si>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</si>
  <si>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</si>
  <si>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</si>
  <si>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</si>
  <si>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</si>
  <si>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</si>
  <si>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</si>
  <si>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</si>
  <si>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</si>
  <si>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</si>
  <si>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</si>
  <si>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</si>
  <si>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</si>
  <si>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</si>
  <si>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</si>
  <si>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</si>
  <si>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</si>
  <si>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</si>
  <si>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</si>
  <si>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</si>
  <si>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</si>
  <si>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</si>
  <si>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</si>
  <si>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</si>
  <si>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</si>
  <si>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</si>
  <si>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</si>
  <si>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</si>
  <si>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</si>
  <si>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</si>
  <si>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</si>
  <si>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</si>
  <si>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</si>
  <si>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</si>
  <si>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</si>
  <si>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</si>
  <si>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</si>
  <si>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</si>
  <si>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</si>
  <si>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</si>
  <si>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</si>
  <si>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</si>
  <si>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</si>
  <si>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</si>
  <si>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</si>
  <si>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</si>
  <si>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</si>
  <si>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</si>
  <si>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</si>
  <si>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</si>
  <si>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</si>
  <si>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</si>
  <si>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</si>
  <si>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</si>
  <si>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</si>
  <si>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</si>
  <si>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</si>
  <si>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</si>
  <si>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</si>
  <si>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</si>
  <si>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</si>
  <si>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</si>
  <si>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</si>
  <si>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</si>
  <si>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</si>
  <si>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</si>
  <si>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</si>
  <si>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</si>
  <si>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</si>
  <si>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</si>
  <si>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</si>
  <si>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</si>
  <si>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</si>
  <si>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</si>
  <si>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</si>
  <si>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</si>
  <si>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</si>
  <si>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</si>
  <si>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</si>
  <si>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</si>
  <si>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</si>
  <si>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</si>
  <si>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</si>
  <si>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</si>
  <si>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</si>
  <si>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</si>
  <si>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</si>
  <si>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</si>
  <si>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</si>
  <si>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</si>
  <si>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</si>
  <si>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</si>
  <si>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</si>
  <si>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</si>
  <si>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</si>
  <si>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</si>
  <si>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</si>
  <si>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</si>
  <si>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</si>
  <si>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</si>
  <si>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</si>
  <si>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</si>
  <si>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</si>
  <si>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</si>
  <si>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</si>
  <si>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</si>
  <si>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</si>
  <si>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</si>
  <si>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</si>
  <si>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</si>
  <si>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</si>
  <si>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</si>
  <si>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</si>
  <si>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</si>
  <si>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</si>
  <si>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</si>
  <si>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</si>
  <si>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</si>
  <si>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</si>
  <si>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</si>
  <si>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</si>
  <si>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</si>
  <si>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</si>
  <si>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</si>
  <si>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</si>
  <si>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</si>
  <si>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</si>
  <si>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</si>
  <si>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</si>
  <si>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</si>
  <si>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</si>
  <si>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</si>
  <si>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</si>
  <si>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</si>
  <si>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</si>
  <si>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</si>
  <si>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</si>
  <si>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</si>
  <si>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</si>
  <si>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</si>
  <si>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</si>
  <si>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</si>
  <si>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</si>
  <si>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</si>
  <si>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</si>
  <si>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</si>
  <si>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</si>
  <si>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</si>
  <si>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</si>
  <si>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</si>
  <si>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</si>
  <si>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</si>
  <si>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</si>
  <si>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</si>
  <si>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</si>
  <si>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</si>
  <si>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</si>
  <si>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</si>
  <si>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</si>
  <si>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</si>
  <si>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</si>
  <si>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</si>
  <si>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</si>
  <si>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</si>
  <si>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</si>
  <si>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</si>
  <si>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</si>
  <si>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</si>
  <si>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</si>
  <si>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</si>
  <si>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</si>
  <si>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</si>
  <si>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</si>
  <si>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</si>
  <si>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</si>
  <si>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</si>
  <si>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</si>
  <si>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</si>
  <si>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</si>
  <si>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</si>
  <si>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</si>
  <si>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</si>
  <si>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</si>
  <si>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</si>
  <si>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</si>
  <si>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</si>
  <si>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</si>
  <si>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</si>
  <si>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</si>
  <si>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</si>
  <si>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</si>
  <si>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</si>
  <si>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</si>
  <si>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</si>
  <si>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</si>
  <si>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</si>
  <si>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</si>
  <si>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</si>
  <si>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</si>
  <si>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</si>
  <si>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</si>
  <si>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</si>
  <si>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</si>
  <si>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</si>
  <si>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</si>
  <si>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</si>
  <si>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</si>
  <si>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</si>
  <si>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</si>
  <si>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</si>
  <si>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</si>
  <si>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</si>
  <si>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</si>
  <si>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</si>
  <si>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</si>
  <si>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</si>
  <si>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</si>
  <si>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</si>
  <si>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</si>
  <si>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</si>
  <si>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</si>
  <si>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</si>
  <si>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</si>
  <si>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</si>
  <si>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</si>
  <si>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</si>
  <si>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</si>
  <si>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</si>
  <si>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</si>
  <si>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</si>
  <si>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</si>
  <si>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</si>
  <si>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</si>
  <si>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</si>
  <si>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</si>
  <si>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</si>
  <si>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</si>
  <si>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</si>
  <si>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</si>
  <si>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</si>
  <si>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</si>
  <si>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</si>
  <si>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</si>
  <si>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</si>
  <si>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</si>
  <si>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</si>
  <si>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</si>
  <si>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</si>
  <si>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</si>
  <si>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</si>
  <si>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</si>
  <si>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</si>
  <si>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</si>
  <si>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</si>
  <si>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</si>
  <si>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</si>
  <si>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</si>
  <si>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</si>
  <si>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</si>
  <si>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</si>
  <si>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</si>
  <si>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</si>
  <si>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</si>
  <si>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</si>
  <si>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</si>
  <si>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</si>
  <si>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</si>
  <si>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</si>
  <si>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</si>
  <si>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</si>
  <si>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</si>
  <si>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</si>
  <si>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</si>
  <si>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</si>
  <si>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</si>
  <si>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</si>
  <si>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</si>
  <si>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</si>
  <si>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</si>
  <si>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</si>
  <si>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</si>
  <si>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</si>
  <si>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</si>
  <si>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</si>
  <si>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</si>
  <si>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</si>
  <si>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</si>
  <si>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</si>
  <si>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</si>
  <si>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</si>
  <si>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</si>
  <si>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</si>
  <si>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</si>
  <si>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</si>
  <si>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</si>
  <si>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</si>
  <si>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</si>
  <si>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</si>
  <si>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</si>
  <si>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</si>
  <si>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</si>
  <si>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</si>
  <si>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</si>
  <si>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</si>
  <si>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</si>
  <si>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</si>
  <si>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</si>
  <si>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</si>
  <si>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</si>
  <si>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</si>
  <si>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</si>
  <si>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</si>
  <si>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</si>
  <si>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</si>
  <si>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</si>
  <si>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</si>
  <si>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</si>
  <si>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</si>
  <si>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</si>
  <si>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</si>
  <si>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</si>
  <si>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</si>
  <si>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</si>
  <si>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</si>
  <si>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</si>
  <si>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</si>
  <si>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</si>
  <si>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</si>
  <si>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</si>
  <si>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</si>
  <si>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</si>
  <si>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</si>
  <si>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</si>
  <si>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</si>
  <si>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</si>
  <si>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</si>
  <si>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</si>
  <si>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</si>
  <si>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</si>
  <si>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</si>
  <si>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</si>
  <si>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</si>
  <si>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</si>
  <si>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</si>
  <si>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</si>
  <si>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</si>
  <si>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</si>
  <si>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</si>
  <si>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</si>
  <si>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</si>
  <si>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</si>
  <si>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</si>
  <si>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</si>
  <si>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</si>
  <si>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</si>
  <si>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</si>
  <si>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</si>
  <si>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</si>
  <si>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</si>
  <si>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</si>
  <si>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</si>
  <si>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</si>
  <si>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</si>
  <si>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</si>
  <si>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</si>
  <si>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</si>
  <si>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</si>
  <si>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</si>
  <si>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</si>
  <si>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</si>
  <si>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</si>
  <si>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</si>
  <si>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</si>
  <si>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</si>
  <si>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</si>
  <si>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</si>
  <si>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</si>
  <si>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</si>
  <si>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</si>
  <si>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</si>
  <si>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</si>
  <si>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</si>
  <si>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</si>
  <si>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</si>
  <si>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</si>
  <si>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</si>
  <si>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</si>
  <si>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</si>
  <si>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</si>
  <si>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</si>
  <si>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</si>
  <si>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</si>
  <si>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</si>
  <si>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</si>
  <si>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</si>
  <si>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</si>
  <si>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</si>
  <si>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</si>
  <si>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</si>
  <si>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</si>
  <si>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</si>
  <si>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</si>
  <si>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</si>
  <si>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</si>
  <si>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</si>
  <si>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</si>
  <si>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</si>
  <si>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</si>
  <si>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</si>
  <si>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</si>
  <si>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</si>
  <si>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</si>
  <si>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</si>
  <si>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</si>
  <si>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</si>
  <si>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</si>
  <si>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</si>
  <si>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</si>
  <si>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</si>
  <si>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</si>
  <si>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</si>
  <si>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</si>
  <si>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</si>
  <si>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</si>
  <si>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</si>
  <si>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</si>
  <si>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</si>
  <si>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</si>
  <si>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</si>
  <si>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</si>
  <si>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</si>
  <si>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</si>
  <si>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</si>
  <si>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</si>
  <si>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</si>
  <si>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</si>
  <si>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</si>
  <si>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</si>
  <si>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</si>
  <si>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</si>
  <si>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</si>
  <si>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</si>
  <si>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</si>
  <si>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</si>
  <si>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</si>
  <si>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</si>
  <si>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</si>
  <si>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</si>
  <si>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</si>
  <si>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</si>
  <si>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</si>
  <si>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</si>
  <si>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</si>
  <si>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</si>
  <si>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</si>
  <si>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</si>
  <si>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</si>
  <si>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</si>
  <si>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</si>
  <si>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</si>
  <si>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</si>
  <si>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</si>
  <si>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</si>
  <si>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</si>
  <si>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</si>
  <si>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</si>
  <si>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</si>
  <si>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</si>
  <si>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</si>
  <si>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</si>
  <si>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</si>
  <si>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</si>
  <si>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</si>
  <si>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</si>
  <si>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</si>
  <si>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</si>
  <si>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</si>
  <si>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</si>
  <si>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</si>
  <si>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</si>
  <si>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</si>
  <si>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</si>
  <si>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</si>
  <si>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</si>
  <si>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</si>
  <si>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</si>
  <si>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</si>
  <si>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</si>
  <si>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</si>
  <si>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</si>
  <si>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</si>
  <si>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</si>
  <si>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</si>
  <si>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</si>
  <si>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</si>
  <si>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</si>
  <si>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</si>
  <si>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</si>
  <si>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</si>
  <si>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</si>
  <si>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</si>
  <si>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</si>
  <si>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</si>
  <si>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</si>
  <si>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</si>
  <si>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</si>
  <si>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</si>
  <si>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</si>
  <si>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</si>
  <si>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</si>
  <si>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</si>
  <si>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</si>
  <si>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</si>
  <si>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</si>
  <si>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</si>
  <si>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</si>
  <si>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</si>
  <si>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</si>
  <si>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</si>
  <si>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</si>
  <si>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</si>
  <si>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</si>
  <si>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</si>
  <si>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</si>
  <si>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</si>
  <si>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</si>
  <si>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</si>
  <si>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</si>
  <si>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</si>
  <si>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</si>
  <si>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</si>
  <si>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</si>
  <si>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</si>
  <si>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</si>
  <si>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</si>
  <si>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</si>
  <si>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</si>
  <si>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</si>
  <si>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</si>
  <si>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</si>
  <si>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</si>
  <si>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</si>
  <si>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</si>
  <si>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</si>
  <si>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</si>
  <si>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</si>
  <si>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</si>
  <si>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</si>
  <si>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</si>
  <si>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</si>
  <si>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</si>
  <si>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</si>
  <si>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</si>
  <si>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</si>
  <si>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</si>
  <si>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</si>
  <si>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</si>
  <si>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</si>
  <si>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</si>
  <si>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</si>
  <si>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</si>
  <si>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</si>
  <si>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</si>
  <si>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</si>
  <si>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</si>
  <si>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</si>
  <si>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</si>
  <si>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</si>
  <si>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</si>
  <si>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</si>
  <si>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</si>
  <si>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</si>
  <si>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</si>
  <si>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</si>
  <si>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</si>
  <si>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</si>
  <si>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</si>
  <si>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</si>
  <si>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</si>
  <si>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</si>
  <si>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</si>
  <si>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</si>
  <si>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</si>
  <si>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</si>
  <si>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</si>
  <si>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</si>
  <si>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</si>
  <si>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</si>
  <si>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</si>
  <si>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</si>
  <si>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</si>
  <si>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</si>
  <si>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</si>
  <si>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</si>
  <si>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</si>
  <si>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</si>
  <si>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</si>
  <si>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</si>
  <si>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</si>
  <si>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</si>
  <si>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</si>
  <si>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</si>
  <si>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</si>
  <si>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</si>
  <si>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</si>
  <si>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</si>
  <si>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</si>
  <si>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</si>
  <si>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</si>
  <si>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</si>
  <si>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</si>
  <si>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</si>
  <si>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</si>
  <si>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</si>
  <si>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</si>
  <si>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</si>
  <si>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</si>
  <si>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</si>
  <si>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</si>
  <si>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</si>
  <si>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</si>
  <si>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</si>
  <si>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</si>
  <si>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</si>
  <si>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</si>
  <si>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</si>
  <si>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</si>
  <si>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</si>
  <si>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</si>
  <si>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</si>
  <si>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</si>
  <si>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</si>
  <si>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</si>
  <si>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</si>
  <si>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</si>
  <si>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</si>
  <si>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</si>
  <si>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</si>
  <si>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</si>
  <si>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</si>
  <si>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</si>
  <si>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</si>
  <si>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</si>
  <si>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</si>
  <si>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</si>
  <si>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</si>
  <si>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</si>
  <si>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</si>
  <si>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</si>
  <si>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</si>
  <si>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</si>
  <si>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</si>
  <si>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</si>
  <si>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</si>
  <si>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</si>
  <si>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</si>
  <si>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</si>
  <si>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</si>
  <si>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</si>
  <si>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</si>
  <si>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</si>
  <si>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</si>
  <si>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</si>
  <si>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</si>
  <si>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</si>
  <si>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</si>
  <si>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</si>
  <si>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</si>
  <si>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</si>
  <si>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</si>
  <si>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</si>
  <si>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</si>
  <si>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</si>
  <si>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</si>
  <si>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</si>
  <si>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</si>
  <si>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</si>
  <si>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</si>
  <si>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</si>
  <si>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</si>
  <si>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</si>
  <si>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</si>
  <si>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</si>
  <si>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</si>
  <si>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</si>
  <si>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</si>
  <si>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</si>
  <si>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</si>
  <si>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</si>
  <si>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</si>
  <si>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</si>
  <si>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</si>
  <si>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</si>
  <si>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</si>
  <si>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</si>
  <si>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</si>
  <si>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</si>
  <si>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</si>
  <si>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</si>
  <si>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</si>
  <si>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</si>
  <si>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</si>
  <si>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</si>
  <si>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</si>
  <si>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</si>
  <si>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</si>
  <si>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</si>
  <si>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</si>
  <si>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</si>
  <si>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</si>
  <si>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</si>
  <si>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</si>
  <si>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</si>
  <si>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</si>
  <si>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</si>
  <si>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</si>
  <si>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</si>
  <si>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</si>
  <si>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</si>
  <si>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</si>
  <si>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</si>
  <si>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</si>
  <si>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</si>
  <si>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</si>
  <si>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</si>
  <si>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</si>
  <si>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</si>
  <si>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</si>
  <si>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</si>
  <si>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</si>
  <si>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</si>
  <si>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</si>
  <si>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</si>
  <si>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</si>
  <si>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</si>
  <si>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</si>
  <si>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</si>
  <si>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</si>
  <si>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</si>
  <si>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</si>
  <si>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</si>
  <si>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</si>
  <si>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</si>
  <si>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</si>
  <si>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</si>
  <si>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</si>
  <si>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</si>
  <si>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</si>
  <si>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</si>
  <si>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</si>
  <si>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</si>
  <si>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</si>
  <si>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</si>
  <si>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</si>
  <si>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</si>
  <si>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</si>
  <si>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</si>
  <si>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</si>
  <si>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</si>
  <si>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</si>
  <si>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</si>
  <si>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</si>
  <si>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</si>
  <si>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</si>
  <si>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</si>
  <si>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</si>
  <si>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</si>
  <si>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</si>
  <si>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</si>
  <si>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</si>
  <si>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</si>
  <si>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</si>
  <si>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</si>
  <si>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</si>
  <si>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</si>
  <si>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</si>
  <si>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</si>
  <si>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</si>
  <si>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</si>
  <si>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</si>
  <si>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</si>
  <si>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</si>
  <si>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</si>
  <si>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</si>
  <si>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</si>
  <si>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</si>
  <si>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</si>
  <si>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</si>
  <si>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</si>
  <si>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</si>
  <si>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</si>
  <si>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</si>
  <si>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</si>
  <si>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</si>
  <si>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</si>
  <si>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</si>
  <si>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</si>
  <si>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</si>
  <si>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</si>
  <si>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</si>
  <si>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</si>
  <si>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</si>
  <si>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</si>
  <si>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</si>
  <si>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</si>
  <si>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</si>
  <si>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</si>
  <si>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</si>
  <si>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</si>
  <si>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</si>
  <si>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</si>
  <si>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</si>
  <si>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</si>
  <si>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</si>
  <si>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</si>
  <si>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</si>
  <si>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</si>
  <si>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</si>
  <si>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</si>
  <si>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</si>
  <si>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</si>
  <si>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</si>
  <si>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</si>
  <si>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</si>
  <si>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</si>
  <si>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</si>
  <si>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</si>
  <si>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</si>
  <si>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</si>
  <si>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</si>
  <si>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</si>
  <si>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</si>
  <si>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</si>
  <si>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</si>
  <si>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</si>
  <si>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</si>
  <si>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</si>
  <si>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</si>
  <si>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</si>
  <si>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</si>
  <si>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</si>
  <si>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</si>
  <si>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</si>
  <si>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</si>
  <si>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</si>
  <si>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</si>
  <si>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</si>
  <si>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</si>
  <si>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</si>
  <si>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</si>
  <si>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</si>
  <si>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</si>
  <si>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</si>
  <si>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</si>
  <si>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</si>
  <si>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</si>
  <si>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</si>
  <si>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</si>
  <si>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</si>
  <si>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</si>
  <si>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</si>
  <si>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</si>
  <si>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</si>
  <si>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</si>
  <si>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</si>
  <si>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</si>
  <si>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</si>
  <si>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</si>
  <si>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</si>
  <si>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</si>
  <si>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</si>
  <si>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</si>
  <si>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</si>
  <si>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</si>
  <si>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</si>
  <si>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</si>
  <si>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</si>
  <si>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</si>
  <si>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</si>
  <si>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</si>
  <si>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</si>
  <si>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</si>
  <si>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</si>
  <si>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</si>
  <si>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</si>
  <si>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</si>
  <si>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</si>
  <si>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</si>
  <si>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</si>
  <si>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</si>
  <si>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</si>
  <si>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</si>
  <si>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</si>
  <si>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</si>
  <si>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</si>
  <si>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</si>
  <si>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</si>
  <si>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</si>
  <si>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</si>
  <si>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</si>
  <si>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</si>
  <si>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</si>
  <si>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</si>
  <si>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</si>
  <si>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</si>
  <si>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</si>
  <si>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</si>
  <si>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</si>
  <si>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</si>
  <si>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</si>
  <si>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</si>
  <si>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</si>
  <si>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</si>
  <si>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</si>
  <si>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</si>
  <si>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</si>
  <si>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</si>
  <si>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</si>
  <si>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</si>
  <si>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</si>
  <si>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</si>
  <si>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</si>
  <si>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</si>
  <si>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</si>
  <si>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</si>
  <si>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</si>
  <si>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</si>
  <si>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</si>
  <si>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</si>
  <si>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</si>
  <si>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</si>
  <si>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</si>
  <si>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</si>
  <si>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</si>
  <si>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</si>
  <si>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</si>
  <si>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</si>
  <si>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</si>
  <si>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</si>
  <si>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</si>
  <si>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</si>
  <si>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</si>
  <si>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</si>
  <si>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</si>
  <si>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</si>
  <si>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</si>
  <si>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</si>
  <si>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</si>
  <si>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</si>
  <si>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</si>
  <si>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</si>
  <si>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</si>
  <si>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</si>
  <si>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</si>
  <si>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</si>
  <si>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</si>
  <si>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</si>
  <si>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</si>
  <si>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</si>
  <si>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</si>
  <si>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</si>
  <si>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</si>
  <si>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</si>
  <si>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</si>
  <si>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</si>
  <si>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</si>
  <si>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</si>
  <si>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</si>
  <si>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</si>
  <si>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</si>
  <si>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</si>
  <si>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</si>
  <si>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</si>
  <si>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</si>
  <si>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</si>
  <si>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</si>
  <si>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</si>
  <si>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</si>
  <si>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</si>
  <si>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</si>
  <si>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</si>
  <si>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</si>
  <si>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</si>
  <si>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</si>
  <si>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</si>
  <si>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</si>
  <si>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</si>
  <si>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</si>
  <si>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</si>
  <si>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</si>
  <si>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</si>
  <si>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</si>
  <si>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</si>
  <si>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</si>
  <si>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</si>
  <si>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</si>
  <si>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</si>
  <si>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</si>
  <si>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</si>
  <si>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</si>
  <si>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</si>
  <si>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</si>
  <si>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</si>
  <si>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</si>
  <si>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</si>
  <si>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</si>
  <si>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</si>
  <si>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</si>
  <si>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</si>
  <si>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</si>
  <si>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</si>
  <si>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</si>
  <si>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</si>
  <si>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</si>
  <si>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</si>
  <si>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</si>
  <si>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</si>
  <si>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</si>
  <si>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</si>
  <si>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</si>
  <si>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</si>
  <si>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</si>
  <si>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</si>
  <si>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</si>
  <si>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</si>
  <si>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</si>
  <si>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</si>
  <si>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</si>
  <si>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</si>
  <si>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</si>
  <si>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</si>
  <si>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</si>
  <si>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</si>
  <si>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</si>
  <si>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</si>
  <si>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</si>
  <si>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</si>
  <si>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</si>
  <si>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</si>
  <si>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</si>
  <si>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</si>
  <si>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</si>
  <si>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</si>
  <si>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</si>
  <si>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</si>
  <si>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</si>
  <si>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</si>
  <si>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</si>
  <si>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</si>
  <si>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</si>
  <si>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</si>
  <si>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</si>
  <si>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</si>
  <si>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</si>
  <si>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</si>
  <si>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</si>
  <si>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</si>
  <si>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</si>
  <si>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</si>
  <si>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</si>
  <si>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</si>
  <si>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</si>
  <si>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</si>
  <si>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</si>
  <si>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</si>
  <si>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</si>
  <si>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</si>
  <si>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</si>
  <si>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</si>
  <si>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</si>
  <si>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</si>
  <si>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</si>
  <si>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</si>
  <si>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</si>
  <si>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</si>
  <si>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</si>
  <si>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</si>
  <si>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</si>
  <si>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</si>
  <si>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</si>
  <si>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</si>
  <si>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</si>
  <si>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</si>
  <si>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</si>
  <si>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</si>
  <si>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</si>
  <si>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</si>
  <si>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</si>
  <si>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</si>
  <si>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</si>
  <si>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</si>
  <si>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</si>
  <si>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</si>
  <si>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</si>
  <si>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</si>
  <si>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</si>
  <si>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</si>
  <si>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</si>
  <si>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</si>
  <si>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</si>
  <si>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</si>
  <si>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</si>
  <si>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</si>
  <si>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</si>
  <si>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</si>
  <si>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</si>
  <si>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</si>
  <si>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</si>
  <si>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</si>
  <si>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</si>
  <si>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</si>
  <si>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</si>
  <si>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</si>
  <si>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</si>
  <si>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</si>
  <si>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</si>
  <si>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</si>
  <si>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</si>
  <si>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</si>
  <si>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</si>
  <si>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</si>
  <si>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</si>
  <si>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</si>
  <si>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</si>
  <si>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</si>
  <si>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</si>
  <si>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</si>
  <si>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</si>
  <si>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</si>
  <si>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</si>
  <si>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</si>
  <si>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</si>
  <si>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</si>
  <si>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</si>
  <si>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</si>
  <si>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</si>
  <si>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</si>
  <si>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</si>
  <si>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</si>
  <si>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</si>
  <si>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</si>
  <si>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</si>
  <si>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</si>
  <si>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</si>
  <si>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</si>
  <si>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</si>
  <si>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</si>
  <si>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</si>
  <si>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</si>
  <si>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</si>
  <si>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</si>
  <si>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</si>
  <si>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</si>
  <si>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</si>
  <si>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</si>
  <si>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</si>
  <si>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</si>
  <si>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</si>
  <si>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</si>
  <si>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</si>
  <si>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</si>
  <si>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</si>
  <si>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</si>
  <si>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</si>
  <si>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</si>
  <si>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</si>
  <si>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</si>
  <si>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</si>
  <si>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</si>
  <si>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</si>
  <si>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</si>
  <si>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</si>
  <si>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</si>
  <si>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</si>
  <si>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</si>
  <si>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</si>
  <si>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</si>
  <si>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</si>
  <si>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</si>
  <si>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</si>
  <si>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</si>
  <si>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</si>
  <si>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</si>
  <si>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</si>
  <si>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</si>
  <si>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</si>
  <si>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</si>
  <si>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</si>
  <si>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</si>
  <si>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</si>
  <si>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</si>
  <si>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</si>
  <si>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</si>
  <si>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</si>
  <si>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</si>
  <si>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</si>
  <si>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</si>
  <si>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</si>
  <si>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</si>
  <si>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</si>
  <si>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</si>
  <si>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</si>
  <si>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</si>
  <si>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</si>
  <si>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</si>
  <si>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</si>
  <si>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</si>
  <si>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</si>
  <si>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</si>
  <si>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</si>
  <si>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</si>
  <si>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</si>
  <si>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</si>
  <si>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</si>
  <si>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</si>
  <si>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</si>
  <si>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</si>
  <si>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</si>
  <si>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</si>
  <si>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</si>
  <si>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</si>
  <si>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</si>
  <si>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</si>
  <si>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</si>
  <si>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</si>
  <si>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</si>
  <si>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</si>
  <si>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</si>
  <si>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</si>
  <si>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</si>
  <si>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</si>
  <si>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</si>
  <si>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</si>
  <si>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</si>
  <si>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</si>
  <si>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</si>
  <si>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</si>
  <si>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</si>
  <si>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</si>
  <si>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</si>
  <si>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</si>
  <si>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</si>
  <si>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</si>
  <si>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</si>
  <si>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</si>
  <si>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</si>
  <si>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</si>
  <si>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</si>
  <si>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</si>
  <si>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</si>
  <si>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</si>
  <si>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</si>
  <si>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</si>
  <si>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</si>
  <si>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</si>
  <si>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</si>
  <si>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</si>
  <si>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</si>
  <si>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</si>
  <si>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</si>
  <si>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</si>
  <si>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</si>
  <si>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</si>
  <si>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</si>
  <si>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</si>
  <si>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</si>
  <si>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</si>
  <si>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</si>
  <si>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</si>
  <si>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</si>
  <si>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</si>
  <si>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</si>
  <si>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</si>
  <si>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</si>
  <si>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</si>
  <si>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</si>
  <si>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</si>
  <si>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</si>
  <si>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</si>
  <si>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</si>
  <si>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</si>
  <si>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</si>
  <si>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</si>
  <si>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</si>
  <si>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</si>
  <si>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</si>
  <si>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</si>
  <si>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</si>
  <si>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</si>
  <si>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</si>
  <si>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</si>
  <si>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</si>
  <si>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</si>
  <si>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</si>
  <si>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</si>
  <si>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</si>
  <si>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</si>
  <si>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</si>
  <si>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</si>
  <si>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</si>
  <si>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</si>
  <si>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</si>
  <si>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</si>
  <si>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</si>
  <si>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</si>
  <si>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</si>
  <si>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</si>
  <si>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</si>
  <si>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</si>
  <si>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</si>
  <si>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</si>
  <si>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</si>
  <si>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</si>
  <si>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</si>
  <si>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</si>
  <si>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</si>
  <si>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</si>
  <si>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</si>
  <si>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</si>
  <si>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</si>
  <si>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</si>
  <si>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</si>
  <si>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</si>
  <si>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</si>
  <si>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</si>
  <si>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</si>
  <si>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</si>
  <si>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</si>
  <si>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</si>
  <si>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</si>
  <si>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</si>
  <si>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</si>
  <si>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</si>
  <si>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</si>
  <si>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</si>
  <si>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</si>
  <si>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</si>
  <si>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</si>
  <si>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</si>
  <si>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</si>
  <si>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</si>
  <si>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</si>
  <si>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</si>
  <si>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</si>
  <si>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</si>
  <si>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</si>
  <si>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</si>
  <si>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</si>
  <si>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</si>
  <si>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</si>
  <si>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</si>
  <si>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</si>
  <si>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</si>
  <si>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</si>
  <si>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</si>
  <si>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</si>
  <si>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</si>
  <si>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</si>
  <si>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</si>
  <si>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</si>
  <si>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</si>
  <si>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</si>
  <si>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</si>
  <si>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</si>
  <si>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</si>
  <si>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</si>
  <si>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</si>
  <si>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</si>
  <si>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</si>
  <si>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</si>
  <si>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</si>
  <si>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</si>
  <si>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</si>
  <si>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</si>
  <si>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</si>
  <si>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</si>
  <si>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</si>
  <si>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</si>
  <si>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</si>
  <si>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</si>
  <si>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</si>
  <si>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</si>
  <si>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</si>
  <si>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</si>
  <si>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</si>
  <si>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</si>
  <si>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</si>
  <si>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</si>
  <si>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</si>
  <si>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</si>
  <si>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</si>
  <si>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</si>
  <si>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</si>
  <si>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</si>
  <si>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</si>
  <si>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</si>
  <si>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</si>
  <si>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</si>
  <si>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</si>
  <si>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</si>
  <si>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</si>
  <si>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</si>
  <si>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</si>
  <si>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</si>
  <si>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</si>
  <si>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</si>
  <si>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</si>
  <si>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</si>
  <si>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</si>
  <si>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</si>
  <si>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</si>
  <si>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</si>
  <si>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</si>
  <si>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</si>
  <si>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</si>
  <si>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</si>
  <si>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</si>
  <si>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</si>
  <si>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</si>
  <si>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</si>
  <si>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</si>
  <si>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</si>
  <si>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</si>
  <si>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</si>
  <si>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</si>
  <si>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</si>
  <si>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</si>
  <si>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</si>
  <si>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</si>
  <si>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</si>
  <si>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</si>
  <si>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</si>
  <si>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</si>
  <si>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</si>
  <si>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</si>
  <si>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</si>
  <si>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</si>
  <si>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</si>
  <si>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</si>
  <si>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</si>
  <si>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</si>
  <si>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</si>
  <si>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</si>
  <si>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</si>
  <si>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</si>
  <si>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</si>
  <si>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</si>
  <si>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</si>
  <si>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</si>
  <si>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</si>
  <si>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</si>
  <si>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</si>
  <si>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</si>
  <si>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</si>
  <si>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</si>
  <si>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</si>
  <si>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</si>
  <si>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</si>
  <si>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</si>
  <si>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</si>
  <si>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</si>
  <si>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</si>
  <si>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</si>
  <si>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</si>
  <si>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</si>
  <si>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</si>
  <si>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</si>
  <si>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</si>
  <si>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</si>
  <si>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</si>
  <si>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</si>
  <si>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</si>
  <si>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</si>
  <si>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</si>
  <si>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</si>
  <si>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</si>
  <si>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</si>
  <si>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</si>
  <si>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</si>
  <si>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</si>
  <si>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</si>
  <si>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</si>
  <si>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</si>
  <si>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</si>
  <si>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</si>
  <si>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</si>
  <si>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</si>
  <si>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</si>
  <si>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</si>
  <si>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</si>
  <si>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</si>
  <si>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</si>
  <si>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</si>
  <si>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</si>
  <si>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</si>
  <si>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</si>
  <si>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</si>
  <si>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</si>
  <si>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</si>
  <si>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</si>
  <si>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</si>
  <si>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</si>
  <si>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</si>
  <si>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</si>
  <si>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</si>
  <si>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</si>
  <si>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</si>
  <si>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</si>
  <si>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</si>
  <si>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</si>
  <si>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</si>
  <si>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</si>
  <si>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</si>
  <si>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</si>
  <si>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</si>
  <si>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</si>
  <si>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</si>
  <si>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</si>
  <si>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</si>
  <si>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</si>
  <si>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</si>
  <si>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</si>
  <si>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</si>
  <si>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</si>
  <si>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</si>
  <si>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</si>
  <si>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</si>
  <si>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</si>
  <si>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</si>
  <si>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</si>
  <si>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</si>
  <si>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</si>
  <si>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</si>
  <si>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</si>
  <si>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</si>
  <si>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</si>
  <si>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</si>
  <si>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</si>
  <si>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</si>
  <si>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</si>
  <si>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</si>
  <si>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</si>
  <si>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</si>
  <si>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</si>
  <si>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</si>
  <si>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</si>
  <si>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</si>
  <si>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</si>
  <si>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</si>
  <si>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</si>
  <si>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</si>
  <si>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</si>
  <si>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</si>
  <si>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</si>
  <si>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</si>
  <si>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</si>
  <si>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</si>
  <si>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</si>
  <si>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</si>
  <si>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</si>
  <si>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</si>
  <si>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</si>
  <si>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</si>
  <si>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</si>
  <si>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</si>
  <si>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</si>
  <si>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</si>
  <si>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</si>
  <si>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</si>
  <si>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</si>
  <si>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</si>
  <si>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</si>
  <si>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</si>
  <si>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</si>
  <si>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</si>
  <si>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</si>
  <si>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</si>
  <si>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</si>
  <si>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</si>
  <si>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</si>
  <si>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</si>
  <si>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</si>
  <si>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</si>
  <si>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</si>
  <si>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</si>
  <si>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</si>
  <si>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</si>
  <si>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</si>
  <si>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</si>
  <si>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</si>
  <si>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</si>
  <si>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</si>
  <si>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</si>
  <si>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</si>
  <si>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</si>
  <si>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</si>
  <si>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</si>
  <si>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</si>
  <si>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</si>
  <si>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</si>
  <si>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</si>
  <si>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</si>
  <si>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</si>
  <si>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</si>
  <si>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</si>
  <si>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</si>
  <si>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</si>
  <si>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</si>
  <si>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</si>
  <si>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</si>
  <si>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</si>
  <si>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</si>
  <si>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</si>
  <si>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</si>
  <si>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</si>
  <si>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</si>
  <si>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</si>
  <si>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</si>
  <si>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</si>
  <si>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</si>
  <si>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</si>
  <si>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</si>
  <si>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</si>
  <si>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</si>
  <si>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</si>
  <si>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</si>
  <si>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</si>
  <si>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</si>
  <si>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</si>
  <si>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</si>
  <si>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</si>
  <si>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</si>
  <si>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</si>
  <si>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</si>
  <si>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</si>
  <si>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</si>
  <si>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</si>
  <si>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</si>
  <si>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</si>
  <si>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</si>
  <si>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</si>
  <si>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</si>
  <si>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</si>
  <si>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</si>
  <si>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</si>
  <si>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</si>
  <si>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</si>
  <si>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</si>
  <si>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</si>
  <si>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</si>
  <si>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</si>
  <si>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</si>
  <si>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</si>
  <si>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</si>
  <si>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</si>
  <si>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</si>
  <si>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</si>
  <si>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</si>
  <si>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</si>
  <si>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</si>
  <si>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</si>
  <si>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</si>
  <si>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</si>
  <si>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</si>
  <si>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</si>
  <si>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</si>
  <si>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</si>
  <si>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</si>
  <si>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</si>
  <si>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</si>
  <si>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</si>
  <si>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</si>
  <si>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</si>
  <si>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</si>
  <si>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</si>
  <si>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</si>
  <si>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</si>
  <si>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</si>
  <si>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</si>
  <si>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</si>
  <si>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</si>
  <si>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</si>
  <si>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</si>
  <si>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</si>
  <si>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</si>
  <si>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</si>
  <si>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</si>
  <si>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</si>
  <si>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</si>
  <si>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</si>
  <si>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</si>
  <si>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</si>
  <si>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</si>
  <si>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</si>
  <si>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</si>
  <si>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</si>
  <si>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</si>
  <si>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</si>
  <si>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</si>
  <si>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</si>
  <si>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</si>
  <si>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</si>
  <si>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</si>
  <si>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</si>
  <si>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</si>
  <si>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</si>
  <si>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</si>
  <si>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</si>
  <si>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</si>
  <si>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</si>
  <si>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</si>
  <si>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</si>
  <si>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</si>
  <si>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</si>
  <si>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</si>
  <si>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</si>
  <si>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</si>
  <si>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</si>
  <si>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</si>
  <si>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</si>
  <si>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</si>
  <si>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</si>
  <si>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</si>
  <si>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</si>
  <si>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</si>
  <si>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</si>
  <si>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</si>
  <si>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</si>
  <si>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</si>
  <si>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</si>
  <si>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</si>
  <si>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</si>
  <si>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</si>
  <si>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</si>
  <si>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</si>
  <si>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</si>
  <si>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</si>
  <si>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</si>
  <si>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</si>
  <si>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</si>
  <si>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</si>
  <si>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</si>
  <si>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</si>
  <si>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</si>
  <si>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</si>
  <si>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</si>
  <si>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</si>
  <si>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</si>
  <si>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</si>
  <si>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</si>
  <si>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</si>
  <si>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</si>
  <si>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</si>
  <si>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</si>
  <si>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</si>
  <si>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</si>
  <si>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</si>
  <si>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</si>
  <si>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</si>
  <si>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</si>
  <si>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</si>
  <si>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</si>
  <si>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</si>
  <si>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</si>
  <si>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</si>
  <si>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</si>
  <si>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</si>
  <si>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</si>
  <si>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</si>
  <si>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</si>
  <si>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</si>
  <si>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</si>
  <si>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</si>
  <si>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</si>
  <si>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</si>
  <si>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</si>
  <si>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</si>
  <si>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</si>
  <si>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</si>
  <si>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</si>
  <si>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</si>
  <si>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</si>
  <si>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</si>
  <si>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</si>
  <si>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</si>
  <si>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</si>
  <si>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</si>
  <si>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</si>
  <si>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</si>
  <si>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</si>
  <si>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</si>
  <si>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</si>
  <si>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</si>
  <si>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</si>
  <si>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</si>
  <si>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</si>
  <si>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</si>
  <si>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</si>
  <si>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</si>
  <si>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</si>
  <si>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</si>
  <si>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</si>
  <si>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</si>
  <si>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</si>
  <si>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</si>
  <si>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</si>
  <si>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</si>
  <si>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</si>
  <si>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</si>
  <si>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</si>
  <si>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</si>
  <si>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</si>
  <si>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</si>
  <si>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</si>
  <si>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</si>
  <si>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</si>
  <si>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</si>
  <si>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</si>
  <si>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</si>
  <si>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</si>
  <si>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</si>
  <si>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</si>
  <si>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</si>
  <si>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</si>
  <si>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</si>
  <si>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</si>
  <si>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</si>
  <si>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</si>
  <si>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</si>
  <si>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</si>
  <si>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</si>
  <si>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</si>
  <si>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</si>
  <si>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</si>
  <si>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</si>
  <si>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</si>
  <si>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</si>
  <si>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</si>
  <si>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</si>
  <si>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</si>
  <si>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</si>
  <si>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</si>
  <si>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</si>
  <si>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</si>
  <si>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</si>
  <si>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</si>
  <si>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</si>
  <si>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</si>
  <si>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</si>
  <si>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</si>
  <si>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</si>
  <si>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</si>
  <si>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</si>
  <si>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</si>
  <si>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</si>
  <si>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</si>
  <si>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</si>
  <si>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</si>
  <si>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</si>
  <si>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</si>
  <si>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</si>
  <si>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</si>
  <si>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</si>
  <si>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</si>
  <si>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</si>
  <si>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</si>
  <si>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</si>
  <si>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</si>
  <si>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</si>
  <si>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</si>
  <si>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</si>
  <si>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</si>
  <si>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</si>
  <si>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</si>
  <si>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</si>
  <si>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</si>
  <si>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</si>
  <si>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</si>
  <si>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</si>
  <si>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</si>
  <si>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</si>
  <si>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</si>
  <si>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</si>
  <si>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</si>
  <si>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</si>
  <si>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</si>
  <si>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</si>
  <si>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</si>
  <si>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</si>
  <si>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</si>
  <si>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</si>
  <si>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</si>
  <si>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</si>
  <si>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</si>
  <si>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</si>
  <si>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</si>
  <si>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</si>
  <si>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</si>
  <si>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</si>
  <si>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</si>
  <si>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</si>
  <si>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</si>
  <si>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</si>
  <si>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</si>
  <si>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</si>
  <si>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</si>
  <si>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</si>
  <si>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</si>
  <si>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</si>
  <si>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</si>
  <si>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</si>
  <si>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</si>
  <si>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</si>
  <si>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</si>
  <si>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</si>
  <si>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</si>
  <si>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</si>
  <si>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</si>
  <si>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</si>
  <si>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</si>
  <si>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</si>
  <si>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</si>
  <si>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</si>
  <si>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</si>
  <si>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</si>
  <si>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</si>
  <si>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</si>
  <si>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</si>
  <si>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</si>
  <si>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</si>
  <si>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</si>
  <si>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</si>
  <si>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</si>
  <si>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</si>
  <si>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</si>
  <si>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</si>
  <si>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</si>
  <si>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</si>
  <si>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</si>
  <si>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</si>
  <si>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</si>
  <si>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</si>
  <si>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</si>
  <si>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</si>
  <si>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</si>
  <si>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</si>
  <si>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</si>
  <si>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</si>
  <si>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</si>
  <si>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</si>
  <si>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</si>
  <si>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</si>
  <si>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</si>
  <si>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</si>
  <si>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</si>
  <si>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</si>
  <si>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</si>
  <si>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</si>
  <si>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</si>
  <si>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</si>
  <si>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</si>
  <si>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</si>
  <si>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</si>
  <si>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</si>
  <si>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</si>
  <si>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</si>
  <si>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</si>
  <si>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</si>
  <si>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</si>
  <si>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</si>
  <si>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</si>
  <si>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</si>
  <si>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</si>
  <si>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</si>
  <si>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</si>
  <si>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</si>
  <si>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</si>
  <si>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</si>
  <si>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</si>
  <si>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</si>
  <si>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</si>
  <si>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</si>
  <si>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</si>
  <si>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</si>
  <si>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</si>
  <si>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</si>
  <si>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</si>
  <si>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</si>
  <si>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</si>
  <si>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</si>
  <si>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</si>
  <si>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</si>
  <si>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</si>
  <si>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</si>
  <si>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</si>
  <si>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</si>
  <si>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</si>
  <si>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</si>
  <si>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</si>
  <si>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</si>
  <si>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</si>
  <si>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</si>
  <si>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</si>
  <si>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</si>
  <si>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</si>
  <si>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</si>
  <si>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</si>
  <si>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</si>
  <si>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</si>
  <si>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</si>
  <si>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</si>
  <si>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</si>
  <si>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</si>
  <si>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</si>
  <si>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</si>
  <si>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</si>
  <si>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</si>
  <si>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</si>
  <si>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</si>
  <si>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</si>
  <si>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</si>
  <si>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</si>
  <si>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</si>
  <si>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</si>
  <si>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</si>
  <si>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</si>
  <si>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</si>
  <si>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</si>
  <si>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</si>
  <si>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</si>
  <si>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</si>
  <si>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</si>
  <si>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</si>
  <si>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</si>
  <si>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</si>
  <si>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</si>
  <si>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</si>
  <si>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</si>
  <si>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</si>
  <si>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</si>
  <si>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</si>
  <si>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</si>
  <si>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</si>
  <si>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</si>
  <si>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</si>
  <si>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</si>
  <si>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</si>
  <si>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</si>
  <si>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</si>
  <si>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</si>
  <si>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</si>
  <si>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</si>
  <si>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</si>
  <si>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</si>
  <si>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</si>
  <si>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</si>
  <si>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</si>
  <si>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</si>
  <si>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</si>
  <si>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</si>
  <si>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</si>
  <si>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</si>
  <si>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</si>
  <si>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</si>
  <si>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</si>
  <si>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</si>
  <si>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</si>
  <si>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</si>
  <si>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</si>
  <si>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</si>
  <si>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</si>
  <si>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</si>
  <si>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</si>
  <si>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</si>
  <si>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</si>
  <si>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</si>
  <si>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</si>
  <si>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</si>
  <si>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</si>
  <si>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</si>
  <si>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</si>
  <si>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</si>
  <si>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</si>
  <si>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</si>
  <si>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</si>
  <si>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</si>
  <si>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</si>
  <si>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</si>
  <si>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</si>
  <si>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</si>
  <si>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</si>
  <si>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</si>
  <si>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</si>
  <si>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</si>
  <si>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</si>
  <si>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</si>
  <si>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</si>
  <si>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</si>
  <si>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</si>
  <si>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</si>
  <si>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</si>
  <si>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</si>
  <si>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</si>
  <si>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</si>
  <si>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</si>
  <si>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</si>
  <si>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</si>
  <si>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</si>
  <si>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</si>
  <si>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</si>
  <si>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</si>
  <si>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</si>
  <si>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</si>
  <si>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</si>
  <si>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</si>
  <si>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</si>
  <si>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</si>
  <si>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</si>
  <si>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</si>
  <si>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</si>
  <si>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</si>
  <si>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</si>
  <si>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</si>
  <si>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</si>
  <si>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</si>
  <si>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</si>
  <si>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</si>
  <si>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</si>
  <si>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</si>
  <si>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</si>
  <si>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</si>
  <si>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</si>
  <si>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</si>
  <si>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</si>
  <si>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</si>
  <si>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</si>
  <si>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</si>
  <si>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</si>
  <si>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</si>
  <si>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</si>
  <si>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</si>
  <si>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</si>
  <si>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</si>
  <si>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</si>
  <si>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</si>
  <si>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</si>
  <si>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</si>
  <si>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</si>
  <si>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</si>
  <si>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</si>
  <si>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</si>
  <si>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</si>
  <si>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</si>
  <si>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</si>
  <si>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</si>
  <si>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</si>
  <si>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</si>
  <si>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</si>
  <si>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</si>
  <si>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</si>
  <si>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</si>
  <si>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</si>
  <si>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</si>
  <si>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</si>
  <si>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</si>
  <si>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</si>
  <si>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</si>
  <si>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</si>
  <si>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</si>
  <si>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</si>
  <si>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</si>
  <si>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</si>
  <si>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</si>
  <si>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</si>
  <si>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</si>
  <si>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</si>
  <si>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</si>
  <si>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</si>
  <si>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</si>
  <si>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</si>
  <si>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</si>
  <si>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</si>
  <si>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</si>
  <si>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</si>
  <si>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</si>
  <si>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</si>
  <si>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</si>
  <si>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</si>
  <si>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</si>
  <si>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</si>
  <si>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</si>
  <si>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</si>
  <si>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</si>
  <si>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</si>
  <si>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</si>
  <si>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</si>
  <si>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</si>
  <si>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</si>
  <si>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</si>
  <si>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</si>
  <si>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</si>
  <si>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</si>
  <si>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</si>
  <si>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</si>
  <si>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</si>
  <si>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</si>
  <si>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</si>
  <si>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</si>
  <si>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</si>
  <si>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</si>
  <si>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</si>
  <si>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</si>
  <si>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</si>
  <si>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</si>
  <si>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</si>
  <si>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</si>
  <si>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</si>
  <si>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</si>
  <si>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</si>
  <si>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</si>
  <si>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</si>
  <si>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</si>
  <si>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</si>
  <si>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</si>
  <si>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</si>
  <si>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</si>
  <si>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</si>
  <si>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</si>
  <si>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</si>
  <si>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</si>
  <si>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</si>
  <si>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</si>
  <si>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</si>
  <si>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</si>
  <si>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</si>
  <si>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</si>
  <si>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</si>
  <si>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</si>
  <si>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</si>
  <si>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</si>
  <si>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</si>
  <si>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</si>
  <si>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</si>
  <si>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</si>
  <si>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</si>
  <si>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</si>
  <si>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</si>
  <si>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</si>
  <si>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</si>
  <si>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</si>
  <si>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</si>
  <si>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</si>
  <si>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</si>
  <si>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</si>
  <si>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</si>
  <si>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</si>
  <si>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</si>
  <si>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</si>
  <si>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</si>
  <si>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</si>
  <si>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</si>
  <si>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</si>
  <si>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</si>
  <si>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</si>
  <si>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</si>
  <si>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</si>
  <si>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</si>
  <si>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</si>
  <si>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</si>
  <si>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</si>
  <si>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</si>
  <si>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</si>
  <si>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</si>
  <si>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</si>
  <si>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</si>
  <si>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</si>
  <si>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</si>
  <si>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</si>
  <si>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</si>
  <si>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</si>
  <si>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</si>
  <si>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</si>
  <si>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</si>
  <si>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</si>
  <si>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</si>
  <si>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</si>
  <si>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</si>
  <si>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</si>
  <si>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</si>
  <si>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</si>
  <si>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</si>
  <si>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</si>
  <si>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</si>
  <si>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</si>
  <si>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</si>
  <si>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</si>
  <si>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</si>
  <si>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</si>
  <si>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</si>
  <si>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</si>
  <si>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</si>
  <si>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</si>
  <si>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</si>
  <si>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</si>
  <si>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</si>
  <si>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</si>
  <si>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</si>
  <si>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</si>
  <si>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</si>
  <si>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</si>
  <si>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</si>
  <si>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</si>
  <si>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</si>
  <si>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</si>
  <si>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</si>
  <si>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</si>
  <si>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</si>
  <si>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</si>
  <si>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</si>
  <si>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</si>
  <si>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</si>
  <si>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</si>
  <si>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</si>
  <si>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</si>
  <si>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</si>
  <si>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</si>
  <si>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</si>
  <si>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</si>
  <si>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</si>
  <si>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</si>
  <si>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</si>
  <si>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</si>
  <si>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</si>
  <si>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</si>
  <si>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</si>
  <si>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</si>
  <si>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</si>
  <si>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</si>
  <si>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</si>
  <si>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</si>
  <si>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</si>
  <si>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</si>
  <si>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</si>
  <si>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</si>
  <si>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</si>
  <si>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</si>
  <si>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</si>
  <si>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</si>
  <si>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</si>
  <si>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</si>
  <si>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</si>
  <si>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</si>
  <si>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</si>
  <si>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</si>
  <si>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</si>
  <si>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</si>
  <si>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</si>
  <si>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</si>
  <si>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</si>
  <si>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</si>
  <si>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</si>
  <si>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</si>
  <si>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</si>
  <si>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</si>
  <si>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</si>
  <si>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</si>
  <si>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</si>
  <si>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</si>
  <si>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</si>
  <si>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</si>
  <si>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</si>
  <si>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</si>
  <si>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</si>
  <si>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</si>
  <si>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</si>
  <si>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</si>
  <si>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</si>
  <si>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</si>
  <si>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</si>
  <si>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</si>
  <si>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</si>
  <si>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</si>
  <si>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</si>
  <si>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</si>
  <si>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</si>
  <si>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</si>
  <si>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</si>
  <si>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</si>
  <si>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</si>
  <si>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</si>
  <si>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</si>
  <si>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</si>
  <si>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</si>
  <si>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</si>
  <si>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</si>
  <si>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</si>
  <si>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</si>
  <si>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</si>
  <si>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</si>
  <si>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</si>
  <si>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</si>
  <si>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</si>
  <si>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</si>
  <si>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</si>
  <si>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</si>
  <si>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</si>
  <si>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</si>
  <si>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</si>
  <si>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</si>
  <si>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</si>
  <si>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</si>
  <si>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</si>
  <si>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</si>
  <si>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</si>
  <si>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</si>
  <si>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</si>
  <si>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</si>
  <si>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</si>
  <si>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</si>
  <si>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</si>
  <si>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</si>
  <si>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</si>
  <si>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</si>
  <si>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</si>
  <si>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</si>
  <si>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</si>
  <si>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</si>
  <si>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</si>
  <si>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</si>
  <si>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</si>
  <si>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</si>
  <si>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</si>
  <si>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</si>
  <si>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</si>
  <si>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</si>
  <si>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</si>
  <si>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</si>
  <si>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</si>
  <si>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</si>
  <si>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</si>
  <si>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</si>
  <si>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</si>
  <si>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</si>
  <si>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</si>
  <si>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</si>
  <si>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</si>
  <si>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</si>
  <si>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</si>
  <si>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</si>
  <si>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</si>
  <si>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</si>
  <si>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</si>
  <si>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</si>
  <si>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</si>
  <si>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</si>
  <si>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</si>
  <si>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</si>
  <si>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</si>
  <si>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</si>
  <si>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</si>
  <si>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</si>
  <si>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</si>
  <si>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</si>
  <si>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</si>
  <si>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</si>
  <si>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</si>
  <si>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</si>
  <si>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</si>
  <si>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</si>
  <si>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</si>
  <si>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</si>
  <si>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</si>
  <si>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</si>
  <si>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</si>
  <si>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</si>
  <si>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</si>
  <si>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</si>
  <si>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</si>
  <si>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</si>
  <si>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</si>
  <si>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</si>
  <si>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</si>
  <si>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</si>
  <si>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</si>
  <si>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</si>
  <si>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</si>
  <si>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</si>
  <si>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</si>
  <si>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</si>
  <si>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</si>
  <si>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</si>
  <si>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</si>
  <si>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</si>
  <si>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</si>
  <si>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</si>
  <si>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</si>
  <si>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</si>
  <si>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</si>
  <si>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</si>
  <si>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</si>
  <si>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</si>
  <si>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</si>
  <si>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</si>
  <si>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</si>
  <si>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</si>
  <si>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</si>
  <si>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</si>
  <si>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</si>
  <si>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</si>
  <si>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</si>
  <si>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</si>
  <si>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</si>
  <si>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</si>
  <si>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</si>
  <si>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</si>
  <si>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</si>
  <si>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</si>
  <si>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</si>
  <si>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</si>
  <si>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</si>
  <si>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</si>
  <si>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</si>
  <si>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</si>
  <si>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</si>
  <si>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</si>
  <si>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</si>
  <si>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</si>
  <si>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</si>
  <si>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</si>
  <si>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</si>
  <si>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</si>
  <si>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</si>
  <si>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</si>
  <si>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</si>
  <si>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</si>
  <si>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</si>
  <si>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</si>
  <si>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</si>
  <si>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</si>
  <si>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</si>
  <si>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</si>
  <si>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</si>
  <si>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</si>
  <si>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</si>
  <si>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</si>
  <si>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</si>
  <si>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</si>
  <si>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</si>
  <si>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</si>
  <si>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</si>
  <si>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</si>
  <si>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</si>
  <si>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</si>
  <si>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</si>
  <si>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</si>
  <si>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</si>
  <si>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</si>
  <si>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</si>
  <si>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</si>
  <si>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</si>
  <si>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</si>
  <si>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</si>
  <si>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</si>
  <si>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</si>
  <si>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</si>
  <si>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</si>
  <si>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</si>
  <si>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</si>
  <si>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</si>
  <si>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</si>
  <si>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</si>
  <si>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</si>
  <si>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</si>
  <si>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</si>
  <si>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</si>
  <si>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</si>
  <si>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</si>
  <si>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</si>
  <si>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</si>
  <si>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</si>
  <si>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</si>
  <si>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</si>
  <si>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</si>
  <si>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</si>
  <si>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</si>
  <si>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</si>
  <si>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</si>
  <si>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</si>
  <si>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</si>
  <si>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</si>
  <si>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</si>
  <si>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</si>
  <si>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</si>
  <si>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</si>
  <si>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</si>
  <si>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</si>
  <si>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</si>
  <si>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</si>
  <si>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</si>
  <si>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</si>
  <si>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</si>
  <si>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</si>
  <si>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</si>
  <si>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</si>
  <si>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</si>
  <si>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</si>
  <si>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</si>
  <si>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</si>
  <si>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</si>
  <si>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</si>
  <si>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</si>
  <si>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</si>
  <si>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</si>
  <si>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</si>
  <si>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</si>
  <si>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</si>
  <si>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</si>
  <si>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</si>
  <si>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</si>
  <si>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</si>
  <si>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</si>
  <si>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</si>
  <si>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</si>
  <si>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</si>
  <si>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</si>
  <si>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</si>
  <si>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</si>
  <si>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</si>
  <si>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</si>
  <si>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</si>
  <si>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</si>
  <si>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</si>
  <si>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</si>
  <si>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</si>
  <si>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</si>
  <si>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</si>
  <si>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</si>
  <si>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</si>
  <si>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</si>
  <si>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</si>
  <si>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</si>
  <si>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</si>
  <si>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</si>
  <si>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</si>
  <si>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</si>
  <si>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</si>
  <si>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</si>
  <si>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</si>
  <si>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</si>
  <si>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</si>
  <si>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</si>
  <si>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</si>
  <si>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</si>
  <si>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</si>
  <si>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</si>
  <si>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</si>
  <si>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</si>
  <si>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</si>
  <si>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</si>
  <si>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</si>
  <si>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</si>
  <si>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</si>
  <si>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</si>
  <si>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</si>
  <si>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</si>
  <si>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</si>
  <si>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</si>
  <si>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</si>
  <si>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</si>
  <si>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</si>
  <si>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</si>
  <si>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</si>
  <si>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</si>
  <si>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</si>
  <si>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</si>
  <si>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</si>
  <si>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</si>
  <si>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</si>
  <si>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</si>
  <si>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</si>
  <si>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</si>
  <si>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</si>
  <si>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</si>
  <si>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</si>
  <si>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</si>
  <si>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</si>
  <si>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</si>
  <si>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</si>
  <si>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</si>
  <si>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</si>
  <si>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</si>
  <si>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</si>
  <si>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</si>
  <si>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</si>
  <si>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</si>
  <si>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</si>
  <si>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</si>
  <si>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</si>
  <si>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</si>
  <si>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</si>
  <si>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</si>
  <si>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</si>
  <si>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</si>
  <si>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</si>
  <si>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</si>
  <si>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</si>
  <si>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</si>
  <si>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</si>
  <si>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</si>
  <si>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</si>
  <si>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</si>
  <si>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</si>
  <si>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</si>
  <si>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</si>
  <si>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</si>
  <si>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</si>
  <si>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</si>
  <si>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</si>
  <si>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</si>
  <si>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</si>
  <si>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</si>
  <si>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</si>
  <si>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</si>
  <si>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</si>
  <si>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</si>
  <si>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</si>
  <si>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</si>
  <si>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</si>
  <si>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</si>
  <si>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</si>
  <si>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</si>
  <si>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</si>
  <si>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</si>
  <si>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</si>
  <si>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</si>
  <si>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</si>
  <si>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</si>
  <si>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</si>
  <si>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</si>
  <si>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</si>
  <si>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</si>
  <si>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</si>
  <si>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</si>
  <si>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</si>
  <si>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</si>
  <si>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</si>
  <si>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</si>
  <si>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</si>
  <si>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</si>
  <si>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</si>
  <si>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</si>
  <si>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</si>
  <si>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</si>
  <si>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</si>
  <si>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</si>
  <si>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</si>
  <si>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</si>
  <si>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</si>
  <si>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</si>
  <si>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</si>
  <si>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</si>
  <si>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</si>
  <si>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</si>
  <si>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</si>
  <si>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</si>
  <si>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</si>
  <si>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</si>
  <si>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</si>
  <si>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</si>
  <si>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</si>
  <si>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</si>
  <si>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</si>
  <si>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</si>
  <si>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</si>
  <si>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</si>
  <si>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</si>
  <si>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</si>
  <si>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</si>
  <si>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</si>
  <si>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</si>
  <si>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</si>
  <si>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</si>
  <si>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</si>
  <si>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</si>
  <si>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</si>
  <si>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</si>
  <si>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</si>
  <si>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</si>
  <si>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</si>
  <si>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</si>
  <si>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</si>
  <si>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</si>
  <si>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</si>
  <si>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</si>
  <si>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</si>
  <si>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</si>
  <si>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</si>
  <si>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</si>
  <si>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</si>
  <si>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</si>
  <si>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</si>
  <si>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</si>
  <si>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</si>
  <si>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</si>
  <si>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</si>
  <si>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</si>
  <si>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</si>
  <si>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</si>
  <si>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</si>
  <si>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</si>
  <si>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</si>
  <si>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</si>
  <si>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</si>
  <si>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</si>
  <si>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</si>
  <si>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</si>
  <si>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</si>
  <si>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</si>
  <si>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</si>
  <si>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</si>
  <si>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</si>
  <si>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</si>
  <si>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</si>
  <si>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</si>
  <si>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</si>
  <si>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</si>
  <si>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</si>
  <si>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</si>
  <si>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</si>
  <si>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</si>
  <si>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</si>
  <si>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</si>
  <si>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</si>
  <si>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</si>
  <si>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</si>
  <si>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</si>
  <si>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</si>
  <si>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</si>
  <si>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</si>
  <si>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</si>
  <si>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</si>
  <si>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</si>
  <si>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</si>
  <si>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</si>
  <si>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</si>
  <si>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</si>
  <si>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</si>
  <si>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</si>
  <si>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</si>
  <si>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</si>
  <si>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</si>
  <si>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</si>
  <si>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</si>
  <si>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</si>
  <si>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</si>
  <si>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</si>
  <si>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</si>
  <si>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</si>
  <si>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</si>
  <si>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</si>
  <si>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</si>
  <si>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</si>
  <si>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</si>
  <si>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</si>
  <si>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</si>
  <si>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</si>
  <si>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</si>
  <si>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</si>
  <si>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</si>
  <si>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</si>
  <si>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</si>
  <si>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</si>
  <si>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</si>
  <si>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</si>
  <si>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</si>
  <si>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</si>
  <si>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</si>
  <si>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</si>
  <si>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</si>
  <si>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</si>
  <si>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</si>
  <si>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</si>
  <si>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</si>
  <si>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</si>
  <si>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</si>
  <si>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</si>
  <si>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</si>
  <si>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</si>
  <si>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</si>
  <si>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</si>
  <si>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</si>
  <si>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</si>
  <si>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</si>
  <si>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</si>
  <si>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</si>
  <si>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</si>
  <si>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</si>
  <si>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</si>
  <si>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</si>
  <si>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</si>
  <si>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</si>
  <si>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</si>
  <si>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</si>
  <si>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</si>
  <si>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</si>
  <si>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</si>
  <si>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</si>
  <si>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</si>
  <si>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</si>
  <si>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</si>
  <si>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</si>
  <si>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</si>
  <si>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</si>
  <si>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</si>
  <si>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</si>
  <si>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</si>
  <si>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</si>
  <si>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</si>
  <si>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</si>
  <si>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</si>
  <si>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</si>
  <si>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</si>
  <si>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</si>
  <si>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</si>
  <si>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</si>
  <si>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</si>
  <si>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</si>
  <si>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</si>
  <si>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</si>
  <si>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</si>
  <si>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</si>
  <si>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</si>
  <si>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</si>
  <si>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</si>
  <si>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</si>
  <si>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</si>
  <si>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</si>
  <si>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</si>
  <si>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</si>
  <si>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</si>
  <si>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</si>
  <si>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</si>
  <si>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</si>
  <si>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</si>
  <si>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</si>
  <si>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</si>
  <si>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</si>
  <si>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</si>
  <si>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</si>
  <si>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</si>
  <si>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</si>
  <si>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</si>
  <si>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</si>
  <si>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</si>
  <si>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</si>
  <si>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</si>
  <si>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</si>
  <si>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</si>
  <si>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</si>
  <si>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</si>
  <si>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</si>
  <si>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</si>
  <si>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</si>
  <si>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</si>
  <si>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</si>
  <si>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</si>
  <si>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</si>
  <si>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</si>
  <si>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</si>
  <si>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</si>
  <si>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</si>
  <si>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</si>
  <si>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</si>
  <si>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</si>
  <si>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</si>
  <si>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</si>
  <si>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</si>
  <si>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</si>
  <si>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</si>
  <si>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</si>
  <si>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</si>
  <si>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</si>
  <si>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</si>
  <si>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</si>
  <si>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</si>
  <si>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</si>
  <si>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</si>
  <si>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</si>
  <si>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</si>
  <si>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</si>
  <si>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</si>
  <si>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</si>
  <si>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</si>
  <si>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</si>
  <si>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</si>
  <si>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</si>
  <si>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</si>
  <si>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</si>
  <si>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</si>
  <si>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</si>
  <si>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</si>
  <si>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</si>
  <si>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</si>
  <si>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</si>
  <si>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</si>
  <si>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</si>
  <si>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</si>
  <si>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</si>
  <si>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</si>
  <si>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</si>
  <si>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</si>
  <si>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</si>
  <si>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</si>
  <si>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</si>
  <si>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</si>
  <si>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</si>
  <si>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</si>
  <si>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</si>
  <si>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</si>
  <si>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</si>
  <si>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</si>
  <si>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</si>
  <si>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</si>
  <si>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</si>
  <si>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</si>
  <si>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</si>
  <si>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</si>
  <si>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</si>
  <si>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</si>
  <si>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</si>
  <si>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</si>
  <si>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</si>
  <si>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</si>
  <si>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</si>
  <si>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</si>
  <si>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</si>
  <si>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</si>
  <si>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</si>
  <si>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</si>
  <si>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</si>
  <si>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</si>
  <si>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</si>
  <si>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</si>
  <si>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</si>
  <si>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</si>
  <si>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</si>
  <si>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</si>
  <si>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</si>
  <si>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</si>
  <si>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</si>
  <si>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</si>
  <si>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</si>
  <si>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</si>
  <si>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</si>
  <si>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</si>
  <si>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</si>
  <si>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</si>
  <si>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</si>
  <si>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</si>
  <si>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</si>
  <si>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</si>
  <si>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</si>
  <si>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</si>
  <si>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</si>
  <si>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</si>
  <si>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</si>
  <si>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</si>
  <si>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</si>
  <si>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</si>
  <si>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</si>
  <si>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</si>
  <si>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</si>
  <si>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</si>
  <si>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</si>
  <si>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</si>
  <si>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</si>
  <si>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</si>
  <si>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</si>
  <si>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</si>
  <si>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</si>
  <si>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</si>
  <si>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</si>
  <si>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</si>
  <si>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</si>
  <si>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</si>
  <si>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</si>
  <si>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</si>
  <si>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</si>
  <si>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</si>
  <si>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</si>
  <si>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</si>
  <si>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</si>
  <si>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</si>
  <si>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</si>
  <si>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</si>
  <si>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</si>
  <si>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</si>
  <si>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</si>
  <si>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</si>
  <si>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</si>
  <si>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</si>
  <si>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</si>
  <si>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</si>
  <si>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</si>
  <si>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</si>
  <si>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</si>
  <si>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</si>
  <si>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</si>
  <si>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</si>
  <si>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</si>
  <si>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</si>
  <si>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</si>
  <si>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</si>
  <si>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</si>
  <si>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</si>
  <si>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</si>
  <si>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</si>
  <si>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</si>
  <si>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</si>
  <si>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</si>
  <si>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</si>
  <si>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</si>
  <si>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</si>
  <si>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</si>
  <si>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</si>
  <si>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</si>
  <si>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</si>
  <si>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</si>
  <si>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</si>
  <si>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</si>
  <si>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</si>
  <si>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</si>
  <si>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</si>
  <si>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</si>
  <si>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</si>
  <si>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</si>
  <si>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</si>
  <si>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</si>
  <si>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</si>
  <si>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</si>
  <si>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</si>
  <si>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</si>
  <si>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</si>
  <si>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</si>
  <si>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</si>
  <si>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</si>
  <si>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</si>
  <si>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</si>
  <si>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</si>
  <si>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</si>
  <si>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</si>
  <si>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</si>
  <si>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</si>
  <si>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</si>
  <si>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</si>
  <si>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</si>
  <si>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</si>
  <si>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</si>
  <si>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</si>
  <si>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</si>
  <si>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</si>
  <si>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</si>
  <si>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</si>
  <si>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</si>
  <si>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</si>
  <si>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</si>
  <si>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</si>
  <si>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</si>
  <si>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</si>
  <si>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</si>
  <si>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</si>
  <si>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</si>
  <si>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</si>
  <si>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</si>
  <si>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</si>
  <si>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</si>
  <si>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</si>
  <si>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</si>
  <si>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</si>
  <si>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</si>
  <si>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</si>
  <si>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</si>
  <si>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</si>
  <si>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</si>
  <si>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</si>
  <si>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</si>
  <si>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</si>
  <si>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</si>
  <si>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</si>
  <si>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</si>
  <si>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</si>
  <si>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</si>
  <si>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</si>
  <si>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</si>
  <si>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</si>
  <si>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</si>
  <si>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</si>
  <si>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</si>
  <si>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</si>
  <si>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</si>
  <si>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</si>
  <si>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</si>
  <si>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</si>
  <si>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</si>
  <si>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</si>
  <si>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</si>
  <si>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</si>
  <si>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</si>
  <si>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</si>
  <si>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</si>
  <si>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</si>
  <si>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</si>
  <si>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</si>
  <si>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</si>
  <si>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</si>
  <si>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</si>
  <si>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</si>
  <si>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</si>
  <si>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</si>
  <si>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</si>
  <si>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</si>
  <si>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</si>
  <si>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</si>
  <si>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</si>
  <si>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</si>
  <si>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</si>
  <si>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</si>
  <si>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</si>
  <si>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</si>
  <si>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</si>
  <si>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</si>
  <si>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</si>
  <si>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</si>
  <si>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</si>
  <si>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</si>
  <si>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</si>
  <si>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</si>
  <si>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</si>
  <si>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</si>
  <si>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</si>
  <si>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</si>
  <si>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</si>
  <si>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</si>
  <si>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</si>
  <si>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</si>
  <si>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</si>
  <si>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</si>
  <si>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</si>
  <si>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</si>
  <si>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</si>
  <si>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</si>
  <si>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</si>
  <si>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</si>
  <si>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</si>
  <si>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</si>
  <si>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</si>
  <si>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</si>
  <si>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</si>
  <si>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</si>
  <si>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</si>
  <si>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</si>
  <si>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</si>
  <si>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</si>
  <si>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</si>
  <si>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</si>
  <si>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</si>
  <si>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</si>
  <si>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</si>
  <si>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</si>
  <si>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</si>
  <si>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</si>
  <si>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</si>
  <si>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</si>
  <si>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</si>
  <si>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</si>
  <si>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</si>
  <si>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</si>
  <si>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</si>
  <si>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</si>
  <si>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</si>
  <si>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</si>
  <si>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</si>
  <si>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</si>
  <si>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</si>
  <si>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</si>
  <si>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</si>
  <si>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</si>
  <si>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</si>
  <si>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</si>
  <si>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</si>
  <si>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</si>
  <si>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</si>
  <si>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</si>
  <si>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</si>
  <si>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</si>
  <si>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</si>
  <si>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</si>
  <si>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</si>
  <si>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</si>
  <si>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</si>
  <si>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</si>
  <si>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</si>
  <si>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</si>
  <si>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</si>
  <si>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</si>
  <si>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</si>
  <si>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</si>
  <si>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</si>
  <si>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</si>
  <si>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</si>
  <si>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</si>
  <si>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</si>
  <si>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</si>
  <si>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</si>
  <si>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</si>
  <si>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</si>
  <si>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</si>
  <si>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</si>
  <si>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</si>
  <si>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</si>
  <si>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</si>
  <si>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</si>
  <si>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</si>
  <si>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</si>
  <si>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</si>
  <si>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</si>
  <si>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</si>
  <si>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</si>
  <si>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</si>
  <si>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</si>
  <si>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</si>
  <si>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</si>
  <si>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</si>
  <si>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</si>
  <si>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</si>
  <si>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</si>
  <si>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</si>
  <si>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</si>
  <si>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</si>
  <si>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</si>
  <si>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</si>
  <si>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</si>
  <si>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</si>
  <si>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</si>
  <si>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</si>
  <si>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</si>
  <si>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</si>
  <si>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</si>
  <si>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</si>
  <si>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</si>
  <si>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</si>
  <si>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</si>
  <si>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</si>
  <si>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</si>
  <si>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</si>
  <si>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</si>
  <si>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</si>
  <si>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</si>
  <si>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</si>
  <si>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</si>
  <si>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</si>
  <si>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</si>
  <si>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</si>
  <si>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</si>
  <si>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</si>
  <si>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</si>
  <si>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</si>
  <si>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</si>
  <si>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</si>
  <si>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</si>
  <si>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</si>
  <si>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</si>
  <si>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</si>
  <si>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</si>
  <si>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</si>
  <si>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</si>
  <si>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</si>
  <si>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</si>
  <si>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</si>
  <si>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</si>
  <si>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</si>
  <si>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</si>
  <si>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</si>
  <si>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</si>
  <si>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</si>
  <si>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</si>
  <si>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</si>
  <si>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</si>
  <si>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</si>
  <si>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</si>
  <si>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</si>
  <si>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</si>
  <si>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</si>
  <si>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</si>
  <si>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</si>
  <si>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</si>
  <si>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</si>
  <si>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</si>
  <si>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</si>
  <si>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</si>
  <si>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</si>
  <si>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</si>
  <si>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</si>
  <si>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</si>
  <si>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</si>
  <si>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</si>
  <si>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</si>
  <si>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</si>
  <si>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</si>
  <si>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</si>
  <si>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</si>
  <si>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</si>
  <si>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</si>
  <si>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</si>
  <si>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</si>
  <si>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</si>
  <si>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</si>
  <si>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</si>
  <si>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</si>
  <si>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</si>
  <si>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</si>
  <si>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</si>
  <si>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</si>
  <si>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</si>
  <si>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</si>
  <si>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</si>
  <si>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</si>
  <si>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</si>
  <si>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</si>
  <si>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</si>
  <si>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</si>
  <si>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</si>
  <si>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</si>
  <si>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</si>
  <si>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</si>
  <si>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</si>
  <si>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</si>
  <si>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</si>
  <si>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</si>
  <si>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</si>
  <si>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</si>
  <si>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</si>
  <si>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</si>
  <si>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</si>
  <si>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</si>
  <si>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</si>
  <si>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</si>
  <si>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</si>
  <si>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</si>
  <si>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</si>
  <si>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</si>
  <si>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</si>
  <si>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</si>
  <si>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</si>
  <si>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</si>
  <si>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</si>
  <si>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</si>
  <si>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</si>
  <si>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</si>
  <si>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</si>
  <si>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</si>
  <si>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</si>
  <si>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</si>
  <si>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</si>
  <si>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</si>
  <si>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</si>
  <si>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</si>
  <si>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</si>
  <si>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</si>
  <si>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</si>
  <si>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</si>
  <si>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</si>
  <si>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</si>
  <si>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</si>
  <si>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</si>
  <si>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</si>
  <si>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</si>
  <si>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</si>
  <si>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</si>
  <si>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</si>
  <si>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</si>
  <si>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</si>
  <si>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</si>
  <si>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</si>
  <si>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</si>
  <si>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</si>
  <si>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</si>
  <si>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</si>
  <si>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</si>
  <si>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</si>
  <si>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</si>
  <si>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</si>
  <si>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</si>
  <si>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</si>
  <si>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</si>
  <si>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</si>
  <si>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</si>
  <si>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</si>
  <si>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</si>
  <si>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</si>
  <si>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</si>
  <si>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</si>
  <si>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</si>
  <si>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</si>
  <si>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</si>
  <si>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</si>
  <si>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</si>
  <si>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</si>
  <si>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</si>
  <si>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</si>
  <si>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</si>
  <si>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</si>
  <si>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</si>
  <si>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</si>
  <si>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</si>
  <si>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</si>
  <si>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</si>
  <si>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</si>
  <si>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</si>
  <si>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</si>
  <si>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</si>
  <si>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</si>
  <si>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</si>
  <si>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</si>
  <si>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</si>
  <si>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</si>
  <si>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</si>
  <si>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</si>
  <si>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</si>
  <si>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</si>
  <si>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</si>
  <si>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</si>
  <si>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</si>
  <si>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</si>
  <si>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</si>
  <si>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</si>
  <si>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</si>
  <si>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</si>
  <si>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</si>
  <si>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</si>
  <si>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</si>
  <si>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</si>
  <si>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</si>
  <si>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</si>
  <si>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</si>
  <si>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</si>
  <si>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</si>
  <si>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</si>
  <si>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</si>
  <si>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</si>
  <si>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</si>
  <si>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</si>
  <si>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</si>
  <si>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</si>
  <si>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</si>
  <si>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</si>
  <si>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</si>
  <si>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</si>
  <si>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</si>
  <si>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</si>
  <si>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</si>
  <si>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</si>
  <si>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</si>
  <si>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</si>
  <si>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</si>
  <si>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</si>
  <si>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</si>
  <si>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</si>
  <si>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</si>
  <si>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</si>
  <si>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</si>
  <si>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</si>
  <si>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</si>
  <si>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</si>
  <si>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</si>
  <si>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</si>
  <si>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</si>
  <si>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</si>
  <si>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</si>
  <si>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</si>
  <si>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</si>
  <si>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</si>
  <si>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</si>
  <si>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</si>
  <si>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</si>
  <si>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</si>
  <si>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</si>
  <si>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</si>
  <si>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</si>
  <si>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</si>
  <si>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</si>
  <si>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</si>
  <si>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</si>
  <si>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</si>
  <si>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</si>
  <si>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</si>
  <si>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</si>
  <si>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</si>
  <si>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</si>
  <si>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</si>
  <si>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</si>
  <si>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</si>
  <si>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</si>
  <si>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</si>
  <si>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</si>
  <si>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</si>
  <si>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</si>
  <si>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</si>
  <si>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</si>
  <si>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</si>
  <si>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</si>
  <si>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</si>
  <si>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</si>
  <si>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</si>
  <si>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</si>
  <si>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</si>
  <si>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</si>
  <si>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</si>
  <si>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</si>
  <si>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</si>
  <si>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</si>
  <si>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</si>
  <si>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</si>
  <si>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</si>
  <si>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</si>
  <si>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</si>
  <si>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</si>
  <si>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</si>
  <si>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</si>
  <si>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</si>
  <si>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</si>
  <si>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</si>
  <si>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</si>
  <si>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</si>
  <si>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</si>
  <si>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</si>
  <si>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</si>
  <si>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</si>
  <si>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</si>
  <si>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</si>
  <si>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</si>
  <si>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</si>
  <si>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</si>
  <si>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</si>
  <si>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</si>
  <si>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</si>
  <si>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</si>
  <si>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</si>
  <si>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</si>
  <si>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</si>
  <si>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</si>
  <si>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</si>
  <si>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</si>
  <si>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</si>
  <si>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</si>
  <si>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</si>
  <si>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</si>
  <si>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</si>
  <si>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</si>
  <si>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</si>
  <si>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</si>
  <si>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</si>
  <si>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</si>
  <si>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</si>
  <si>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</si>
  <si>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</si>
  <si>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</si>
  <si>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</si>
  <si>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</si>
  <si>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</si>
  <si>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</si>
  <si>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</si>
  <si>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</si>
  <si>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</si>
  <si>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</si>
  <si>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</si>
  <si>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</si>
  <si>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</si>
  <si>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</si>
  <si>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</si>
  <si>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</si>
  <si>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</si>
  <si>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</si>
  <si>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</si>
  <si>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</si>
  <si>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</si>
  <si>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</si>
  <si>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</si>
  <si>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</si>
  <si>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</si>
  <si>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</si>
  <si>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</si>
  <si>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</si>
  <si>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</si>
  <si>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</si>
  <si>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</si>
  <si>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</si>
  <si>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</si>
  <si>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</si>
  <si>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</si>
  <si>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</si>
  <si>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</si>
  <si>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</si>
  <si>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</si>
  <si>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</si>
  <si>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</si>
  <si>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</si>
  <si>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</si>
  <si>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</si>
  <si>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</si>
  <si>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</si>
  <si>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</si>
  <si>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</si>
  <si>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</si>
  <si>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</si>
  <si>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</si>
  <si>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</si>
  <si>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</si>
  <si>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</si>
  <si>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</si>
  <si>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</si>
  <si>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</si>
  <si>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</si>
  <si>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</si>
  <si>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</si>
  <si>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</si>
  <si>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</si>
  <si>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</si>
  <si>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</si>
  <si>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</si>
  <si>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</si>
  <si>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</si>
  <si>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</si>
  <si>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</si>
  <si>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</si>
  <si>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</si>
  <si>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</si>
  <si>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</si>
  <si>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</si>
  <si>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</si>
  <si>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</si>
  <si>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</si>
  <si>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</si>
  <si>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</si>
  <si>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</si>
  <si>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</si>
  <si>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</si>
  <si>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</si>
  <si>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</si>
  <si>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</si>
  <si>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</si>
  <si>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</si>
  <si>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</si>
  <si>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</si>
  <si>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</si>
  <si>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</si>
  <si>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</si>
  <si>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</si>
  <si>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</si>
  <si>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</si>
  <si>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</si>
  <si>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</si>
  <si>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</si>
  <si>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</si>
  <si>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</si>
  <si>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</si>
  <si>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</si>
  <si>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</si>
  <si>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</si>
  <si>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</si>
  <si>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</si>
  <si>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</si>
  <si>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</si>
  <si>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</si>
  <si>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</si>
  <si>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</si>
  <si>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</si>
  <si>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</si>
  <si>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</si>
  <si>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</si>
  <si>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</si>
  <si>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</si>
  <si>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</si>
  <si>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</si>
  <si>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</si>
  <si>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</si>
  <si>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</si>
  <si>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</si>
  <si>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</si>
  <si>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</si>
  <si>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</si>
  <si>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</si>
  <si>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</si>
  <si>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</si>
  <si>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</si>
  <si>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</si>
  <si>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</si>
  <si>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</si>
  <si>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</si>
  <si>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</si>
  <si>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</si>
  <si>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</si>
  <si>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</si>
  <si>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</si>
  <si>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</si>
  <si>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</si>
  <si>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</si>
  <si>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</si>
  <si>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</si>
  <si>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</si>
  <si>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</si>
  <si>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</si>
  <si>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</si>
  <si>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</si>
  <si>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</si>
  <si>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</si>
  <si>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</si>
  <si>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</si>
  <si>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</si>
  <si>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</si>
  <si>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</si>
  <si>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</si>
  <si>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</si>
  <si>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</si>
  <si>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</si>
  <si>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</si>
  <si>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</si>
  <si>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</si>
  <si>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</si>
  <si>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</si>
  <si>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</si>
  <si>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</si>
  <si>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</si>
  <si>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</si>
  <si>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</si>
  <si>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</si>
  <si>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</si>
  <si>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</si>
  <si>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</si>
  <si>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</si>
  <si>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</si>
  <si>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</si>
  <si>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</si>
  <si>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</si>
  <si>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</si>
  <si>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</si>
  <si>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</si>
  <si>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</si>
  <si>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</si>
  <si>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</si>
  <si>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</si>
  <si>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</si>
  <si>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</si>
  <si>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</si>
  <si>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</si>
  <si>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</si>
  <si>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</si>
  <si>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</si>
  <si>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</si>
  <si>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</si>
  <si>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</si>
  <si>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</si>
  <si>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</si>
  <si>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</si>
  <si>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</si>
  <si>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</si>
  <si>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</si>
  <si>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</si>
  <si>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</si>
  <si>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</si>
  <si>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</si>
  <si>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</si>
  <si>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</si>
  <si>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</si>
  <si>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</si>
  <si>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</si>
  <si>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</si>
  <si>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</si>
  <si>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</si>
  <si>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</si>
  <si>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</si>
  <si>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</si>
  <si>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</si>
  <si>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</si>
  <si>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</si>
  <si>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</si>
  <si>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</si>
  <si>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</si>
  <si>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</si>
  <si>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</si>
  <si>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</si>
  <si>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</si>
  <si>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</si>
  <si>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</si>
  <si>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</si>
  <si>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</si>
  <si>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</si>
  <si>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</si>
  <si>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</si>
  <si>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</si>
  <si>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</si>
  <si>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</si>
  <si>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</si>
  <si>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</si>
  <si>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</si>
  <si>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</si>
  <si>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</si>
  <si>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</si>
  <si>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</si>
  <si>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</si>
  <si>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</si>
  <si>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</si>
  <si>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</si>
  <si>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</si>
  <si>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</si>
  <si>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</si>
  <si>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</si>
  <si>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</si>
  <si>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</si>
  <si>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</si>
  <si>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</si>
  <si>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</si>
  <si>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</si>
  <si>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</si>
  <si>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</si>
  <si>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</si>
  <si>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</si>
  <si>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</si>
  <si>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</si>
  <si>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</si>
  <si>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</si>
  <si>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</si>
  <si>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</si>
  <si>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</si>
  <si>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</si>
  <si>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</si>
  <si>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</si>
  <si>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</si>
  <si>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</si>
  <si>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</si>
  <si>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</si>
  <si>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</si>
  <si>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</si>
  <si>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</si>
  <si>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</si>
  <si>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</si>
  <si>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</si>
  <si>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</si>
  <si>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</si>
  <si>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</si>
  <si>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</si>
  <si>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</si>
  <si>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</si>
  <si>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</si>
  <si>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</si>
  <si>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</si>
  <si>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</si>
  <si>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</si>
  <si>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</si>
  <si>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</si>
  <si>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</si>
  <si>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</si>
  <si>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</si>
  <si>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</si>
  <si>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</si>
  <si>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</si>
  <si>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</si>
  <si>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</si>
  <si>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</si>
  <si>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</si>
  <si>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</si>
  <si>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</si>
  <si>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</si>
  <si>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</si>
  <si>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</si>
  <si>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</si>
  <si>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</si>
  <si>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</si>
  <si>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</si>
  <si>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</si>
  <si>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</si>
  <si>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</si>
  <si>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</si>
  <si>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</si>
  <si>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</si>
  <si>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</si>
  <si>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</si>
  <si>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</si>
  <si>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</si>
  <si>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</si>
  <si>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</si>
  <si>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</si>
  <si>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</si>
  <si>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</si>
  <si>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</si>
  <si>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</si>
  <si>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</si>
  <si>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</si>
  <si>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</si>
  <si>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</si>
  <si>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</si>
  <si>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</si>
  <si>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</si>
  <si>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</si>
  <si>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</si>
  <si>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</si>
  <si>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</si>
  <si>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</si>
  <si>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</si>
  <si>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</si>
  <si>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</si>
  <si>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</si>
  <si>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</si>
  <si>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</si>
  <si>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</si>
  <si>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</si>
  <si>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</si>
  <si>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</si>
  <si>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</si>
  <si>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</si>
  <si>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</si>
  <si>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</si>
  <si>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</si>
  <si>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</si>
  <si>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</si>
  <si>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</si>
  <si>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</si>
  <si>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</si>
  <si>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</si>
  <si>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</si>
  <si>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</si>
  <si>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</si>
  <si>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</si>
  <si>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</si>
  <si>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</si>
  <si>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</si>
  <si>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</si>
  <si>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</si>
  <si>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</si>
  <si>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</si>
  <si>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</si>
  <si>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</si>
  <si>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</si>
  <si>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</si>
  <si>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</si>
  <si>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</si>
  <si>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</si>
  <si>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</si>
  <si>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</si>
  <si>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</si>
  <si>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</si>
  <si>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</si>
  <si>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</si>
  <si>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</si>
  <si>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</si>
  <si>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</si>
  <si>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</si>
  <si>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</si>
  <si>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</si>
  <si>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</si>
  <si>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</si>
  <si>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</si>
  <si>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</si>
  <si>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</si>
  <si>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</si>
  <si>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</si>
  <si>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</si>
  <si>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</si>
  <si>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</si>
  <si>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</si>
  <si>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</si>
  <si>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</si>
  <si>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</si>
  <si>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</si>
  <si>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</si>
  <si>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</si>
  <si>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</si>
  <si>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</si>
  <si>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</si>
  <si>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</si>
  <si>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</si>
  <si>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</si>
  <si>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</si>
  <si>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</si>
  <si>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</si>
  <si>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</si>
  <si>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</si>
  <si>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</si>
  <si>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</si>
  <si>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</si>
  <si>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</si>
  <si>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</si>
  <si>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</si>
  <si>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</si>
  <si>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</si>
  <si>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</si>
  <si>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</si>
  <si>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</si>
  <si>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</si>
  <si>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</si>
  <si>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</si>
  <si>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</si>
  <si>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</si>
  <si>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</si>
  <si>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</si>
  <si>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</si>
  <si>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</si>
  <si>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</si>
  <si>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</si>
  <si>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</si>
  <si>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</si>
  <si>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</si>
  <si>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</si>
  <si>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</si>
  <si>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</si>
  <si>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</si>
  <si>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</si>
  <si>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</si>
  <si>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</si>
  <si>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</si>
  <si>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</si>
  <si>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</si>
  <si>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</si>
  <si>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</si>
  <si>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</si>
  <si>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</si>
  <si>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</si>
  <si>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</si>
  <si>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</si>
  <si>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</si>
  <si>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</si>
  <si>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</si>
  <si>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</si>
  <si>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</si>
  <si>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</si>
  <si>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</si>
  <si>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</si>
  <si>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</si>
  <si>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</si>
  <si>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</si>
  <si>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</si>
  <si>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</si>
  <si>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</si>
  <si>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</si>
  <si>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</si>
  <si>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</si>
  <si>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</si>
  <si>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</si>
  <si>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</si>
  <si>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</si>
  <si>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</si>
  <si>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</si>
  <si>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</si>
  <si>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</si>
  <si>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</si>
  <si>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</si>
  <si>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</si>
  <si>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</si>
  <si>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</si>
  <si>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</si>
  <si>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</si>
  <si>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</si>
  <si>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</si>
  <si>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</si>
  <si>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</si>
  <si>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</si>
  <si>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</si>
  <si>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</si>
  <si>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</si>
  <si>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</si>
  <si>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</si>
  <si>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</si>
  <si>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</si>
  <si>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</si>
  <si>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</si>
  <si>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</si>
  <si>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</si>
  <si>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</si>
  <si>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</si>
  <si>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</si>
  <si>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</si>
  <si>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</si>
  <si>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</si>
  <si>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</si>
  <si>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</si>
  <si>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</si>
  <si>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</si>
  <si>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</si>
  <si>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</si>
  <si>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</si>
  <si>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</si>
  <si>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</si>
  <si>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</si>
  <si>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</si>
  <si>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</si>
  <si>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</si>
  <si>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</si>
  <si>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</si>
  <si>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</si>
  <si>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</si>
  <si>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</si>
  <si>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</si>
  <si>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</si>
  <si>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</si>
  <si>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</si>
  <si>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</si>
  <si>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</si>
  <si>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</si>
  <si>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</si>
  <si>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</si>
  <si>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</si>
  <si>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</si>
  <si>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</si>
  <si>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</si>
  <si>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</si>
  <si>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</si>
  <si>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</si>
  <si>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</si>
  <si>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</si>
  <si>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</si>
  <si>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</si>
  <si>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</si>
  <si>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</si>
  <si>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</si>
  <si>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</si>
  <si>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</si>
  <si>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</si>
  <si>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</si>
  <si>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</si>
  <si>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</si>
  <si>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</si>
  <si>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</si>
  <si>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</si>
  <si>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</si>
  <si>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</si>
  <si>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</si>
  <si>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</si>
  <si>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</si>
  <si>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</si>
  <si>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</si>
  <si>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</si>
  <si>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</si>
  <si>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</si>
  <si>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</si>
  <si>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</si>
  <si>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</si>
  <si>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</si>
  <si>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</si>
  <si>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</si>
  <si>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</si>
  <si>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</si>
  <si>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</si>
  <si>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</si>
  <si>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</si>
  <si>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</si>
  <si>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</si>
  <si>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</si>
  <si>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</si>
  <si>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</si>
  <si>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</si>
  <si>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</si>
  <si>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</si>
  <si>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</si>
  <si>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</si>
  <si>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</si>
  <si>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</si>
  <si>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</si>
  <si>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</si>
  <si>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</si>
  <si>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</si>
  <si>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</si>
  <si>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</si>
  <si>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</si>
  <si>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</si>
  <si>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</si>
  <si>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</si>
  <si>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</si>
  <si>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</si>
  <si>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</si>
  <si>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</si>
  <si>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</si>
  <si>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</si>
  <si>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</si>
  <si>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</si>
  <si>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</si>
  <si>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</si>
  <si>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</si>
  <si>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</si>
  <si>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</si>
  <si>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</si>
  <si>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</si>
  <si>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</si>
  <si>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</si>
  <si>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</si>
  <si>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</si>
  <si>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</si>
  <si>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</si>
  <si>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</si>
  <si>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</si>
  <si>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</si>
  <si>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</si>
  <si>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</si>
  <si>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</si>
  <si>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</si>
  <si>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</si>
  <si>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</si>
  <si>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</si>
  <si>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</si>
  <si>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</si>
  <si>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</si>
  <si>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</si>
  <si>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</si>
  <si>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</si>
  <si>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</si>
  <si>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</si>
  <si>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</si>
  <si>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</si>
  <si>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</si>
  <si>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</si>
  <si>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</si>
  <si>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</si>
  <si>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</si>
  <si>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</si>
  <si>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</si>
  <si>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</si>
  <si>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</si>
  <si>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</si>
  <si>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</si>
  <si>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</si>
  <si>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</si>
  <si>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</si>
  <si>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</si>
  <si>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</si>
  <si>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</si>
  <si>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</si>
  <si>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</si>
  <si>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</si>
  <si>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</si>
  <si>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</si>
  <si>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</si>
  <si>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</si>
  <si>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</si>
  <si>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</si>
  <si>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</si>
  <si>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</si>
  <si>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</si>
  <si>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</si>
  <si>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</si>
  <si>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</si>
  <si>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</si>
  <si>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</si>
  <si>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</si>
  <si>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</si>
  <si>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</si>
  <si>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</si>
  <si>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</si>
  <si>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</si>
  <si>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</si>
  <si>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</si>
  <si>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</si>
  <si>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</si>
  <si>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</si>
  <si>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</si>
  <si>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</si>
  <si>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</si>
  <si>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</si>
  <si>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</si>
  <si>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</si>
  <si>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</si>
  <si>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</si>
  <si>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</si>
  <si>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</si>
  <si>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</si>
  <si>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</si>
  <si>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</si>
  <si>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</si>
  <si>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</si>
  <si>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</si>
  <si>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</si>
  <si>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</si>
  <si>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</si>
  <si>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</si>
  <si>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</si>
  <si>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</si>
  <si>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</si>
  <si>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</si>
  <si>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</si>
  <si>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</si>
  <si>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</si>
  <si>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</si>
  <si>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</si>
  <si>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</si>
  <si>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</si>
  <si>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</si>
  <si>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</si>
  <si>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</si>
  <si>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</si>
  <si>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</si>
  <si>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</si>
  <si>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</si>
  <si>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</si>
  <si>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</si>
  <si>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</si>
  <si>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</si>
  <si>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</si>
  <si>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</si>
  <si>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</si>
  <si>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</si>
  <si>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</si>
  <si>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</si>
  <si>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</si>
  <si>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</si>
  <si>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</si>
  <si>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</si>
  <si>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</si>
  <si>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</si>
  <si>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</si>
  <si>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</si>
  <si>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</si>
  <si>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</si>
  <si>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</si>
  <si>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</si>
  <si>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</si>
  <si>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</si>
  <si>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</si>
  <si>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</si>
  <si>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</si>
  <si>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</si>
  <si>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</si>
  <si>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</si>
  <si>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</si>
  <si>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</si>
  <si>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</si>
  <si>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</si>
  <si>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</si>
  <si>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</si>
  <si>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</si>
  <si>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</si>
  <si>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</si>
  <si>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</si>
  <si>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</si>
  <si>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</si>
  <si>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</si>
  <si>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</si>
  <si>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</si>
  <si>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</si>
  <si>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</si>
  <si>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</si>
  <si>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</si>
  <si>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</si>
  <si>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</si>
  <si>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</si>
  <si>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</si>
  <si>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</si>
  <si>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</si>
  <si>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</si>
  <si>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</si>
  <si>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</si>
  <si>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</si>
  <si>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</si>
  <si>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</si>
  <si>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</si>
  <si>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</si>
  <si>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</si>
  <si>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</si>
  <si>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</si>
  <si>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</si>
  <si>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</si>
  <si>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</si>
  <si>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</si>
  <si>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</si>
  <si>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</si>
  <si>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</si>
  <si>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</si>
  <si>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</si>
  <si>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</si>
  <si>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</si>
  <si>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</si>
  <si>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</si>
  <si>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</si>
  <si>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</si>
  <si>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</si>
  <si>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</si>
  <si>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</si>
  <si>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</si>
  <si>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</si>
  <si>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</si>
  <si>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</si>
  <si>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</si>
  <si>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</si>
  <si>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</si>
  <si>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</si>
  <si>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</si>
  <si>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</si>
  <si>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</si>
  <si>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</si>
  <si>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</si>
  <si>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</si>
  <si>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</si>
  <si>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</si>
  <si>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</si>
  <si>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</si>
  <si>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</si>
  <si>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</si>
  <si>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</si>
  <si>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</si>
  <si>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</si>
  <si>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</si>
  <si>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</si>
  <si>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</si>
  <si>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</si>
  <si>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</si>
  <si>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</si>
  <si>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</si>
  <si>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</si>
  <si>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</si>
  <si>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</si>
  <si>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</si>
  <si>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</si>
  <si>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</si>
  <si>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</si>
  <si>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</si>
  <si>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</si>
  <si>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</si>
  <si>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</si>
  <si>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</si>
  <si>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</si>
  <si>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</si>
  <si>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</si>
  <si>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</si>
  <si>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</si>
  <si>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</si>
  <si>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</si>
  <si>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</si>
  <si>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</si>
  <si>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</si>
  <si>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</si>
  <si>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</si>
  <si>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</si>
  <si>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</si>
  <si>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</si>
  <si>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</si>
  <si>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</si>
  <si>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</si>
  <si>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</si>
  <si>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</si>
  <si>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</si>
  <si>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</si>
  <si>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</si>
  <si>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</si>
  <si>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</si>
  <si>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</si>
  <si>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</si>
  <si>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</si>
  <si>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</si>
  <si>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</si>
  <si>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</si>
  <si>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</si>
  <si>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</si>
  <si>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</si>
  <si>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</si>
  <si>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</si>
  <si>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</si>
  <si>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</si>
  <si>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</si>
  <si>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</si>
  <si>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</si>
  <si>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</si>
  <si>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</si>
  <si>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</si>
  <si>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</si>
  <si>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</si>
  <si>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</si>
  <si>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</si>
  <si>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</si>
  <si>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</si>
  <si>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</si>
  <si>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</si>
  <si>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</si>
  <si>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</si>
  <si>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</si>
  <si>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</si>
  <si>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</si>
  <si>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</si>
  <si>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</si>
  <si>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</si>
  <si>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</si>
  <si>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</si>
  <si>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</si>
  <si>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</si>
  <si>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</si>
  <si>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</si>
  <si>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</si>
  <si>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</si>
  <si>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</si>
  <si>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</si>
  <si>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</si>
  <si>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</si>
  <si>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</si>
  <si>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</si>
  <si>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</si>
  <si>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</si>
  <si>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</si>
  <si>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</si>
  <si>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</si>
  <si>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</si>
  <si>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</si>
  <si>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</si>
  <si>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</si>
  <si>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</si>
  <si>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</si>
  <si>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</si>
  <si>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</si>
  <si>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</si>
  <si>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</si>
  <si>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</si>
  <si>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</si>
  <si>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</si>
  <si>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</si>
  <si>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</si>
  <si>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</si>
  <si>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</si>
  <si>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</si>
  <si>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</si>
  <si>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</si>
  <si>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</si>
  <si>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</si>
  <si>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</si>
  <si>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</si>
  <si>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</si>
  <si>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</si>
  <si>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</si>
  <si>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</si>
  <si>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</si>
  <si>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</si>
  <si>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</si>
  <si>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</si>
  <si>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</si>
  <si>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</si>
  <si>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</si>
  <si>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</si>
  <si>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</si>
  <si>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</si>
  <si>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</si>
  <si>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</si>
  <si>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</si>
  <si>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</si>
  <si>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</si>
  <si>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</si>
  <si>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</si>
  <si>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</si>
  <si>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</si>
  <si>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</si>
  <si>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</si>
  <si>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</si>
  <si>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</si>
  <si>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</si>
  <si>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</si>
  <si>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</si>
  <si>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</si>
  <si>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</si>
  <si>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</si>
  <si>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</si>
  <si>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</si>
  <si>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</si>
  <si>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</si>
  <si>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</si>
  <si>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</si>
  <si>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</si>
  <si>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</si>
  <si>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</si>
  <si>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</si>
  <si>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</si>
  <si>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</si>
  <si>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</si>
  <si>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</si>
  <si>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</si>
  <si>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</si>
  <si>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</si>
  <si>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</si>
  <si>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</si>
  <si>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</si>
  <si>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</si>
  <si>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</si>
  <si>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</si>
  <si>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</si>
  <si>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</si>
  <si>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</si>
  <si>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</si>
  <si>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</si>
  <si>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</si>
  <si>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</si>
  <si>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</si>
  <si>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</si>
  <si>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</si>
  <si>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</si>
  <si>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</si>
  <si>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</si>
  <si>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</si>
  <si>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</si>
  <si>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</si>
  <si>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</si>
  <si>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</si>
  <si>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</si>
  <si>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</si>
  <si>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</si>
  <si>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</si>
  <si>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</si>
  <si>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</si>
  <si>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</si>
  <si>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</si>
  <si>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</si>
  <si>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</si>
  <si>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</si>
  <si>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</si>
  <si>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</si>
  <si>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</si>
  <si>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</si>
  <si>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</si>
  <si>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</si>
  <si>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</si>
  <si>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</si>
  <si>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</si>
  <si>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</si>
  <si>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</si>
  <si>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</si>
  <si>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</si>
  <si>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</si>
  <si>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</si>
  <si>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</si>
  <si>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</si>
  <si>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</si>
  <si>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</si>
  <si>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</si>
  <si>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</si>
  <si>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</si>
  <si>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</si>
  <si>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</si>
  <si>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</si>
  <si>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</si>
  <si>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</si>
  <si>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</si>
  <si>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</si>
  <si>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</si>
  <si>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</si>
  <si>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</si>
  <si>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</si>
  <si>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</si>
  <si>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</si>
  <si>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</si>
  <si>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</si>
  <si>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</si>
  <si>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</si>
  <si>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</si>
  <si>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</si>
  <si>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</si>
  <si>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</si>
  <si>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</si>
  <si>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</si>
  <si>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</si>
  <si>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</si>
  <si>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</si>
  <si>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</si>
  <si>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</si>
  <si>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</si>
  <si>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</si>
  <si>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</si>
  <si>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</si>
  <si>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</si>
  <si>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</si>
  <si>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</si>
  <si>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</si>
  <si>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</si>
  <si>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</si>
  <si>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</si>
  <si>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</si>
  <si>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</si>
  <si>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</si>
  <si>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</si>
  <si>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</si>
  <si>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</si>
  <si>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</si>
  <si>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</si>
  <si>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</si>
  <si>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</si>
  <si>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</si>
  <si>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</si>
  <si>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</si>
  <si>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</si>
  <si>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</si>
  <si>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</si>
  <si>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</si>
  <si>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</si>
  <si>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</si>
  <si>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</si>
  <si>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</si>
  <si>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</si>
  <si>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</si>
  <si>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</si>
  <si>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</si>
  <si>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</si>
  <si>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</si>
  <si>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</si>
  <si>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</si>
  <si>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</si>
  <si>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</si>
  <si>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</si>
  <si>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</si>
  <si>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</si>
  <si>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</si>
  <si>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</si>
  <si>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</si>
  <si>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</si>
  <si>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</si>
  <si>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</si>
  <si>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</si>
  <si>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</si>
  <si>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</si>
  <si>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</si>
  <si>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</si>
  <si>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</si>
  <si>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</si>
  <si>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</si>
  <si>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</si>
  <si>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</si>
  <si>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</si>
  <si>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</si>
  <si>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</si>
  <si>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</si>
  <si>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</si>
  <si>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</si>
  <si>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</si>
  <si>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</si>
  <si>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</si>
  <si>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</si>
  <si>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</si>
  <si>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</si>
  <si>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</si>
  <si>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</si>
  <si>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</si>
  <si>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</si>
  <si>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</si>
  <si>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</si>
  <si>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</si>
  <si>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</si>
  <si>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</si>
  <si>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</si>
  <si>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</si>
  <si>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</si>
  <si>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</si>
  <si>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</si>
  <si>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</si>
  <si>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</si>
  <si>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</si>
  <si>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</si>
  <si>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</si>
  <si>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</si>
  <si>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</si>
  <si>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</si>
  <si>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</si>
  <si>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</si>
  <si>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</si>
  <si>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</si>
  <si>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</si>
  <si>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</si>
  <si>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</si>
  <si>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</si>
  <si>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</si>
  <si>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</si>
  <si>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</si>
  <si>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</si>
  <si>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</si>
  <si>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</si>
  <si>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</si>
  <si>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</si>
  <si>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</si>
  <si>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</si>
  <si>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</si>
  <si>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</si>
  <si>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</si>
  <si>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</si>
  <si>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</si>
  <si>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</si>
  <si>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</si>
  <si>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</si>
  <si>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</si>
  <si>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</si>
  <si>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</si>
  <si>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</si>
  <si>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</si>
  <si>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</si>
  <si>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</si>
  <si>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</si>
  <si>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</si>
  <si>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</si>
  <si>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</si>
  <si>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</si>
  <si>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</si>
  <si>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</si>
  <si>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</si>
  <si>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</si>
  <si>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</si>
  <si>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</si>
  <si>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</si>
  <si>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</si>
  <si>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</si>
  <si>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</si>
  <si>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</si>
  <si>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</si>
  <si>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</si>
  <si>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</si>
  <si>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</si>
  <si>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</si>
  <si>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</si>
  <si>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</si>
  <si>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</si>
  <si>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</si>
  <si>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</si>
  <si>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</si>
  <si>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</si>
  <si>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</si>
  <si>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</si>
  <si>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</si>
  <si>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</si>
  <si>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</si>
  <si>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</si>
  <si>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</si>
  <si>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</si>
  <si>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</si>
  <si>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</si>
  <si>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</si>
  <si>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</si>
  <si>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</si>
  <si>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</si>
  <si>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</si>
  <si>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</si>
  <si>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</si>
  <si>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</si>
  <si>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</si>
  <si>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</si>
  <si>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</si>
  <si>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</si>
  <si>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</si>
  <si>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</si>
  <si>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</si>
  <si>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</si>
  <si>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</si>
  <si>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</si>
  <si>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</si>
  <si>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</si>
  <si>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</si>
  <si>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</si>
  <si>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</si>
  <si>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</si>
  <si>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</si>
  <si>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</si>
  <si>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</si>
  <si>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</si>
  <si>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</si>
  <si>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</si>
  <si>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</si>
  <si>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</si>
  <si>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</si>
  <si>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</si>
  <si>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</si>
  <si>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</si>
  <si>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</si>
  <si>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</si>
  <si>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</si>
  <si>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</si>
  <si>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</si>
  <si>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</si>
  <si>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</si>
  <si>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</si>
  <si>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</si>
  <si>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</si>
  <si>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</si>
  <si>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</si>
  <si>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</si>
  <si>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</si>
  <si>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</si>
  <si>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</si>
  <si>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</si>
  <si>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</si>
  <si>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</si>
  <si>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</si>
  <si>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</si>
  <si>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</si>
  <si>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</si>
  <si>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</si>
  <si>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</si>
  <si>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</si>
  <si>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</si>
  <si>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</si>
  <si>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</si>
  <si>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</si>
  <si>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</si>
  <si>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</si>
  <si>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</si>
  <si>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</si>
  <si>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</si>
  <si>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</si>
  <si>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</si>
  <si>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</si>
  <si>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</si>
  <si>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</si>
  <si>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</si>
  <si>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</si>
  <si>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</si>
  <si>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</si>
  <si>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</si>
  <si>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</si>
  <si>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</si>
  <si>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</si>
  <si>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</si>
  <si>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</si>
  <si>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</si>
  <si>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</si>
  <si>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</si>
  <si>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</si>
  <si>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</si>
  <si>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</si>
  <si>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</si>
  <si>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</si>
  <si>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</si>
  <si>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</si>
  <si>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</si>
  <si>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</si>
  <si>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</si>
  <si>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</si>
  <si>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</si>
  <si>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</si>
  <si>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</si>
  <si>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</si>
  <si>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</si>
  <si>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</si>
  <si>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</si>
  <si>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</si>
  <si>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</si>
  <si>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</si>
  <si>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</si>
  <si>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</si>
  <si>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</si>
  <si>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</si>
  <si>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</si>
  <si>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</si>
  <si>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</si>
  <si>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</si>
  <si>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</si>
  <si>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</si>
  <si>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</si>
  <si>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</si>
  <si>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</si>
  <si>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</si>
  <si>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</si>
  <si>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</si>
  <si>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</si>
  <si>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</si>
  <si>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</si>
  <si>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</si>
  <si>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</si>
  <si>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</si>
  <si>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</si>
  <si>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</si>
  <si>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</si>
  <si>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</si>
  <si>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</si>
  <si>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</si>
  <si>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</si>
  <si>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</si>
  <si>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</si>
  <si>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</si>
  <si>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</si>
  <si>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</si>
  <si>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</si>
  <si>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</si>
  <si>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</si>
  <si>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</si>
  <si>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</si>
  <si>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</si>
  <si>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</si>
  <si>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</si>
  <si>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</si>
  <si>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</si>
  <si>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</si>
  <si>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</si>
  <si>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</si>
  <si>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</si>
  <si>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</si>
  <si>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</si>
  <si>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</si>
  <si>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</si>
  <si>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</si>
  <si>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</si>
  <si>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</si>
  <si>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</si>
  <si>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</si>
  <si>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</si>
  <si>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</si>
  <si>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</si>
  <si>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</si>
  <si>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</si>
  <si>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</si>
  <si>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</si>
  <si>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</si>
  <si>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</si>
  <si>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</si>
  <si>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</si>
  <si>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</si>
  <si>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</si>
  <si>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</si>
  <si>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</si>
  <si>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</si>
  <si>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</si>
  <si>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</si>
  <si>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</si>
  <si>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</si>
  <si>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</si>
  <si>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</si>
  <si>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</si>
  <si>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</si>
  <si>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</si>
  <si>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</si>
  <si>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</si>
  <si>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</si>
  <si>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</si>
  <si>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</si>
  <si>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</si>
  <si>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</si>
  <si>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</si>
  <si>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</si>
  <si>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</si>
  <si>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</si>
  <si>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</si>
  <si>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</si>
  <si>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</si>
  <si>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</si>
  <si>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</si>
  <si>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</si>
  <si>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</si>
  <si>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</si>
  <si>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</si>
  <si>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</si>
  <si>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</si>
  <si>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</si>
  <si>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</si>
  <si>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</si>
  <si>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</si>
  <si>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</si>
  <si>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</si>
  <si>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</si>
  <si>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</si>
  <si>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</si>
  <si>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</si>
  <si>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</si>
  <si>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</si>
  <si>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</si>
  <si>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</si>
  <si>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</si>
  <si>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</si>
  <si>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</si>
  <si>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</si>
  <si>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</si>
  <si>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</si>
  <si>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</si>
  <si>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</si>
  <si>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</si>
  <si>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</si>
  <si>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</si>
  <si>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</si>
  <si>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</si>
  <si>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</si>
  <si>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</si>
  <si>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</si>
  <si>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</si>
  <si>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</si>
  <si>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</si>
  <si>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</si>
  <si>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</si>
  <si>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</si>
  <si>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</si>
  <si>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</si>
  <si>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</si>
  <si>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</si>
  <si>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</si>
  <si>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</si>
  <si>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</si>
  <si>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</si>
  <si>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</si>
  <si>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</si>
  <si>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</si>
  <si>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</si>
  <si>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</si>
  <si>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</si>
  <si>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</si>
  <si>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</si>
  <si>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</si>
  <si>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</si>
  <si>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</si>
  <si>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</si>
  <si>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</si>
  <si>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</si>
  <si>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</si>
  <si>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</si>
  <si>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</si>
  <si>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</si>
  <si>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</si>
  <si>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</si>
  <si>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</si>
  <si>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</si>
  <si>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</si>
  <si>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</si>
  <si>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</si>
  <si>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</si>
  <si>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</si>
  <si>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</si>
  <si>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</si>
  <si>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</si>
  <si>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</si>
  <si>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</si>
  <si>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</si>
  <si>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</si>
  <si>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</si>
  <si>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</si>
  <si>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</si>
  <si>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</si>
  <si>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</si>
  <si>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</si>
  <si>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</si>
  <si>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</si>
  <si>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</si>
  <si>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</si>
  <si>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</si>
  <si>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</si>
  <si>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</si>
  <si>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</si>
  <si>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</si>
  <si>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</si>
  <si>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</si>
  <si>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</si>
  <si>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</si>
  <si>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</si>
  <si>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</si>
  <si>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</si>
  <si>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</si>
  <si>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</si>
  <si>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</si>
  <si>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</si>
  <si>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</si>
  <si>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</si>
  <si>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</si>
  <si>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</si>
  <si>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</si>
  <si>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</si>
  <si>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</si>
  <si>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</si>
  <si>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</si>
  <si>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</si>
  <si>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</si>
  <si>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</si>
  <si>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</si>
  <si>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</si>
  <si>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</si>
  <si>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</si>
  <si>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</si>
  <si>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</si>
  <si>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</si>
  <si>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</si>
  <si>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</si>
  <si>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</si>
  <si>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</si>
  <si>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</si>
  <si>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</si>
  <si>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</si>
  <si>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</si>
  <si>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</si>
  <si>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</si>
  <si>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</si>
  <si>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</si>
  <si>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</si>
  <si>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</si>
  <si>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</si>
  <si>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</si>
  <si>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</si>
  <si>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</si>
  <si>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</si>
  <si>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</si>
  <si>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</si>
  <si>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</si>
  <si>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</si>
  <si>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</si>
  <si>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</si>
  <si>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</si>
  <si>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</si>
  <si>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</si>
  <si>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</si>
  <si>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</si>
  <si>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</si>
  <si>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</si>
  <si>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</si>
  <si>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</si>
  <si>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</si>
  <si>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</si>
  <si>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</si>
  <si>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</si>
  <si>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</si>
  <si>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</si>
  <si>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</si>
  <si>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</si>
  <si>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</si>
  <si>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</si>
  <si>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</si>
  <si>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</si>
  <si>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</si>
  <si>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</si>
  <si>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</si>
  <si>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</si>
  <si>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</si>
  <si>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</si>
  <si>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</si>
  <si>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</si>
  <si>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</si>
  <si>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</si>
  <si>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</si>
  <si>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</si>
  <si>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</si>
  <si>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</si>
  <si>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</si>
  <si>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</si>
  <si>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</si>
  <si>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</si>
  <si>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</si>
  <si>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</si>
  <si>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</si>
  <si>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</si>
  <si>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</si>
  <si>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</si>
  <si>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</si>
  <si>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</si>
  <si>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</si>
  <si>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</si>
  <si>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</si>
  <si>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</si>
  <si>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</si>
  <si>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</si>
  <si>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</si>
  <si>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</si>
  <si>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</si>
  <si>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</si>
  <si>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</si>
  <si>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</si>
  <si>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</si>
  <si>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</si>
  <si>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</si>
  <si>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</si>
  <si>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</si>
  <si>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</si>
  <si>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</si>
  <si>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</si>
  <si>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</si>
  <si>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</si>
  <si>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</si>
  <si>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</si>
  <si>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</si>
  <si>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</si>
  <si>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</si>
  <si>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</si>
  <si>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</si>
  <si>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</si>
  <si>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</si>
  <si>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</si>
  <si>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</si>
  <si>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</si>
  <si>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</si>
  <si>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</si>
  <si>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</si>
  <si>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</si>
  <si>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</si>
  <si>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</si>
  <si>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</si>
  <si>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</si>
  <si>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</si>
  <si>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</si>
  <si>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</si>
  <si>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</si>
  <si>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</si>
  <si>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</si>
  <si>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</si>
  <si>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</si>
  <si>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</si>
  <si>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</si>
  <si>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</si>
  <si>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</si>
  <si>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</si>
  <si>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</si>
  <si>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</si>
  <si>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</si>
  <si>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</si>
  <si>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</si>
  <si>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</si>
  <si>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</si>
  <si>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</si>
  <si>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</si>
  <si>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</si>
  <si>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</si>
  <si>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</si>
  <si>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</si>
  <si>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</si>
  <si>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</si>
  <si>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</si>
  <si>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</si>
  <si>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</si>
  <si>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</si>
  <si>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</si>
  <si>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</si>
  <si>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</si>
  <si>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</si>
  <si>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</si>
  <si>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</si>
  <si>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</si>
  <si>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</si>
  <si>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</si>
  <si>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</si>
  <si>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</si>
  <si>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</si>
  <si>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</si>
  <si>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</si>
  <si>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</si>
  <si>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</si>
  <si>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</si>
  <si>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</si>
  <si>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</si>
  <si>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</si>
  <si>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</si>
  <si>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</si>
  <si>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</si>
  <si>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</si>
  <si>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</si>
  <si>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</si>
  <si>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</si>
  <si>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</si>
  <si>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</si>
  <si>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</si>
  <si>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</si>
  <si>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</si>
  <si>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</si>
  <si>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</si>
  <si>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</si>
  <si>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</si>
  <si>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</si>
  <si>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</si>
  <si>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</si>
  <si>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</si>
  <si>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</si>
  <si>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</si>
  <si>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</si>
  <si>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</si>
  <si>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</si>
  <si>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</si>
  <si>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</si>
  <si>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</si>
  <si>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</si>
  <si>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</si>
  <si>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</si>
  <si>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</si>
  <si>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</si>
  <si>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</si>
  <si>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</si>
  <si>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</si>
  <si>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</si>
  <si>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</si>
  <si>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</si>
  <si>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</si>
  <si>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</si>
  <si>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</si>
  <si>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</si>
  <si>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</si>
  <si>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</si>
  <si>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</si>
  <si>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</si>
  <si>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</si>
  <si>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</si>
  <si>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</si>
  <si>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</si>
  <si>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</si>
  <si>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</si>
  <si>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</si>
  <si>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</si>
  <si>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</si>
  <si>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</si>
  <si>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</si>
  <si>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</si>
  <si>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</si>
  <si>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</si>
  <si>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</si>
  <si>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</si>
  <si>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</si>
  <si>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</si>
  <si>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</si>
  <si>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</si>
  <si>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</si>
  <si>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</si>
  <si>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</si>
  <si>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</si>
  <si>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</si>
  <si>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</si>
  <si>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</si>
  <si>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</si>
  <si>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</si>
  <si>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</si>
  <si>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</si>
  <si>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</si>
  <si>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</si>
  <si>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</si>
  <si>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</si>
  <si>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</si>
  <si>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</si>
  <si>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</si>
  <si>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</si>
  <si>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</si>
  <si>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</si>
  <si>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</si>
  <si>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</si>
  <si>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</si>
  <si>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</si>
  <si>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</si>
  <si>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</si>
  <si>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</si>
  <si>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</si>
  <si>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</si>
  <si>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</si>
  <si>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</si>
  <si>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</si>
  <si>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</si>
  <si>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</si>
  <si>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</si>
  <si>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</si>
  <si>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</si>
  <si>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</si>
  <si>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</si>
  <si>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</si>
  <si>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</si>
  <si>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</si>
  <si>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</si>
  <si>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</si>
  <si>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</si>
  <si>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</si>
  <si>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</si>
  <si>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</si>
  <si>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</si>
  <si>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</si>
  <si>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</si>
  <si>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</si>
  <si>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</si>
  <si>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</si>
  <si>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</si>
  <si>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</si>
  <si>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</si>
  <si>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</si>
  <si>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</si>
  <si>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</si>
  <si>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</si>
  <si>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</si>
  <si>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</si>
  <si>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</si>
  <si>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</si>
  <si>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</si>
  <si>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</si>
  <si>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</si>
  <si>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</si>
  <si>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</si>
  <si>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</si>
  <si>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</si>
  <si>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</si>
  <si>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</si>
  <si>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</si>
  <si>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</si>
  <si>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</si>
  <si>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</si>
  <si>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</si>
  <si>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</si>
  <si>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</si>
  <si>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</si>
  <si>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</si>
  <si>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</si>
  <si>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</si>
  <si>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</si>
  <si>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</si>
  <si>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</si>
  <si>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</si>
  <si>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</si>
  <si>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</si>
  <si>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</si>
  <si>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</si>
  <si>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</si>
  <si>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</si>
  <si>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</si>
  <si>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</si>
  <si>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</si>
  <si>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</si>
  <si>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</si>
  <si>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</si>
  <si>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</si>
  <si>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</si>
  <si>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</si>
  <si>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</si>
  <si>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</si>
  <si>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</si>
  <si>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</si>
  <si>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</si>
  <si>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</si>
  <si>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</si>
  <si>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</si>
  <si>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</si>
  <si>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</si>
  <si>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</si>
  <si>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</si>
  <si>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</si>
  <si>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</si>
  <si>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</si>
  <si>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</si>
  <si>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</si>
  <si>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</si>
  <si>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</si>
  <si>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</si>
  <si>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</si>
  <si>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</si>
  <si>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</si>
  <si>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</si>
  <si>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</si>
  <si>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</si>
  <si>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</si>
  <si>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</si>
  <si>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</si>
  <si>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</si>
  <si>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</si>
  <si>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</si>
  <si>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</si>
  <si>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</si>
  <si>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</si>
  <si>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</si>
  <si>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</si>
  <si>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</si>
  <si>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</si>
  <si>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</si>
  <si>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</si>
  <si>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</si>
  <si>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</si>
  <si>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</si>
  <si>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</si>
  <si>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</si>
  <si>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</si>
  <si>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</si>
  <si>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</si>
  <si>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</si>
  <si>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</si>
  <si>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</si>
  <si>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</si>
  <si>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</si>
  <si>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</si>
  <si>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</si>
  <si>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</si>
  <si>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</si>
  <si>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</si>
  <si>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</si>
  <si>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</si>
  <si>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</si>
  <si>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</si>
  <si>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</si>
  <si>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</si>
  <si>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</si>
  <si>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</si>
  <si>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</si>
  <si>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</si>
  <si>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</si>
  <si>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</si>
  <si>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</si>
  <si>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</si>
  <si>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</si>
  <si>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</si>
  <si>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</si>
  <si>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</si>
  <si>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</si>
  <si>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</si>
  <si>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</si>
  <si>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</si>
  <si>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</si>
  <si>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</si>
  <si>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</si>
  <si>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</si>
  <si>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</si>
  <si>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</si>
  <si>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</si>
  <si>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</si>
  <si>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</si>
  <si>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</si>
  <si>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</si>
  <si>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</si>
  <si>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</si>
  <si>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</si>
  <si>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</si>
  <si>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</si>
  <si>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</si>
  <si>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</si>
  <si>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</si>
  <si>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</si>
  <si>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</si>
  <si>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</si>
  <si>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</si>
  <si>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</si>
  <si>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</si>
  <si>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</si>
  <si>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</si>
  <si>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</si>
  <si>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</si>
  <si>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</si>
  <si>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</si>
  <si>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</si>
  <si>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</si>
  <si>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</si>
  <si>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</si>
  <si>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</si>
  <si>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</si>
  <si>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</si>
  <si>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</si>
  <si>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</si>
  <si>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</si>
  <si>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</si>
  <si>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</si>
  <si>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</si>
  <si>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</si>
  <si>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</si>
  <si>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</si>
  <si>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</si>
  <si>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</si>
  <si>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</si>
  <si>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</si>
  <si>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</si>
  <si>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</si>
  <si>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</si>
  <si>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</si>
  <si>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</si>
  <si>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</si>
  <si>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</si>
  <si>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</si>
  <si>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</si>
  <si>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</si>
  <si>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</si>
  <si>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</si>
  <si>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</si>
  <si>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</si>
  <si>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</si>
  <si>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</si>
  <si>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</si>
  <si>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</si>
  <si>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</si>
  <si>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</si>
  <si>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</si>
  <si>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</si>
  <si>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</si>
  <si>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</si>
  <si>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</si>
  <si>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</si>
  <si>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</si>
  <si>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</si>
  <si>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</si>
  <si>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</si>
  <si>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</si>
  <si>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</si>
  <si>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</si>
  <si>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</si>
  <si>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</si>
  <si>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</si>
  <si>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</si>
  <si>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</si>
  <si>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</si>
  <si>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</si>
  <si>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</si>
  <si>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</si>
  <si>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</si>
  <si>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</si>
  <si>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</si>
  <si>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</si>
  <si>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</si>
  <si>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</si>
  <si>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</si>
  <si>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</si>
  <si>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</si>
  <si>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</si>
  <si>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</si>
  <si>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</si>
  <si>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</si>
  <si>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</si>
  <si>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</si>
  <si>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</si>
  <si>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</si>
  <si>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</si>
  <si>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</si>
  <si>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</si>
  <si>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</si>
  <si>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</si>
  <si>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</si>
  <si>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</si>
  <si>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</si>
  <si>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</si>
  <si>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</si>
  <si>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</si>
  <si>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</si>
  <si>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</si>
  <si>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</si>
  <si>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</si>
  <si>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</si>
  <si>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</si>
  <si>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</si>
  <si>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</si>
  <si>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</si>
  <si>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</si>
  <si>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</si>
  <si>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</si>
  <si>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</si>
  <si>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</si>
  <si>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</si>
  <si>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</si>
  <si>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</si>
  <si>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</si>
  <si>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</si>
  <si>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</si>
  <si>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</si>
  <si>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</si>
  <si>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</si>
  <si>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</si>
  <si>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</si>
  <si>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</si>
  <si>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</si>
  <si>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</si>
  <si>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</si>
  <si>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</si>
  <si>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</si>
  <si>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</si>
  <si>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</si>
  <si>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</si>
  <si>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</si>
  <si>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</si>
  <si>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</si>
  <si>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</si>
  <si>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</si>
  <si>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</si>
  <si>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</si>
  <si>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</si>
  <si>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</si>
  <si>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</si>
  <si>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</si>
  <si>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</si>
  <si>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</si>
  <si>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</si>
  <si>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</si>
  <si>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</si>
  <si>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</si>
  <si>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</si>
  <si>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</si>
  <si>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</si>
  <si>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</si>
  <si>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</si>
  <si>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</si>
  <si>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</si>
  <si>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</si>
  <si>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</si>
  <si>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</si>
  <si>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</si>
  <si>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</si>
  <si>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</si>
  <si>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</si>
  <si>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</si>
  <si>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</si>
  <si>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</si>
  <si>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</si>
  <si>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</si>
  <si>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</si>
  <si>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</si>
  <si>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</si>
  <si>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</si>
  <si>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</si>
  <si>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</si>
  <si>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</si>
  <si>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</si>
  <si>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</si>
  <si>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</si>
  <si>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</si>
  <si>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</si>
  <si>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</si>
  <si>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</si>
  <si>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</si>
  <si>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</si>
  <si>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</si>
  <si>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</si>
  <si>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</si>
  <si>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</si>
  <si>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</si>
  <si>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</si>
  <si>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</si>
  <si>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</si>
  <si>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</si>
  <si>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</si>
  <si>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</si>
  <si>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</si>
  <si>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</si>
  <si>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</si>
  <si>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</si>
  <si>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</si>
  <si>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</si>
  <si>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</si>
  <si>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</si>
  <si>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</si>
  <si>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</si>
  <si>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</si>
  <si>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</si>
  <si>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</si>
  <si>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</si>
  <si>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</si>
  <si>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</si>
  <si>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</si>
  <si>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</si>
  <si>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</si>
  <si>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</si>
  <si>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</si>
  <si>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</si>
  <si>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</si>
  <si>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</si>
  <si>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</si>
  <si>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</si>
  <si>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</si>
  <si>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</si>
  <si>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</si>
  <si>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</si>
  <si>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</si>
  <si>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</si>
  <si>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</si>
  <si>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</si>
  <si>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</si>
  <si>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</si>
  <si>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</si>
  <si>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</si>
  <si>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</si>
  <si>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</si>
  <si>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</si>
  <si>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</si>
  <si>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</si>
  <si>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</si>
  <si>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</si>
  <si>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</si>
  <si>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</si>
  <si>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</si>
  <si>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</si>
  <si>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</si>
  <si>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</si>
  <si>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</si>
  <si>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</si>
  <si>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</si>
  <si>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</si>
  <si>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</si>
  <si>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</si>
  <si>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</si>
  <si>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</si>
  <si>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</si>
  <si>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</si>
  <si>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</si>
  <si>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</si>
  <si>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</si>
  <si>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</si>
  <si>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</si>
  <si>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</si>
  <si>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</si>
  <si>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</si>
  <si>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</si>
  <si>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</si>
  <si>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</si>
  <si>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</si>
  <si>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</si>
  <si>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</si>
  <si>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</si>
  <si>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</si>
  <si>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</si>
  <si>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</si>
  <si>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</si>
  <si>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</si>
  <si>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</si>
  <si>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</si>
  <si>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</si>
  <si>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</si>
  <si>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</si>
  <si>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</si>
  <si>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</si>
  <si>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</si>
  <si>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</si>
  <si>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</si>
  <si>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</si>
  <si>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</si>
  <si>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</si>
  <si>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</si>
  <si>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</si>
  <si>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</si>
  <si>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</si>
  <si>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</si>
  <si>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</si>
  <si>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</si>
  <si>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</si>
  <si>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</si>
  <si>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</si>
  <si>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</si>
  <si>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</si>
  <si>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</si>
  <si>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</si>
  <si>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</si>
  <si>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</si>
  <si>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</si>
  <si>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</si>
  <si>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</si>
  <si>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</si>
  <si>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</si>
  <si>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</si>
  <si>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</si>
  <si>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</si>
  <si>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</si>
  <si>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</si>
  <si>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</si>
  <si>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</si>
  <si>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</si>
  <si>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</si>
  <si>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</si>
  <si>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</si>
  <si>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</si>
  <si>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</si>
  <si>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</si>
  <si>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</si>
  <si>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</si>
  <si>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</si>
  <si>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</si>
  <si>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</si>
  <si>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</si>
  <si>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</si>
  <si>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</si>
  <si>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</si>
  <si>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</si>
  <si>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</si>
  <si>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</si>
  <si>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</si>
  <si>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</si>
  <si>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</si>
  <si>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</si>
  <si>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</si>
  <si>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</si>
  <si>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</si>
  <si>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</si>
  <si>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</si>
  <si>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</si>
  <si>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</si>
  <si>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</si>
  <si>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</si>
  <si>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</si>
  <si>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</si>
  <si>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</si>
  <si>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</si>
  <si>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</si>
  <si>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</si>
  <si>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</si>
  <si>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</si>
  <si>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</si>
  <si>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</si>
  <si>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</si>
  <si>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</si>
  <si>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</si>
  <si>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</si>
  <si>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</si>
  <si>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</si>
  <si>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</si>
  <si>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</si>
  <si>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</si>
  <si>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</si>
  <si>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</si>
  <si>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</si>
  <si>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</si>
  <si>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</si>
  <si>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</si>
  <si>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</si>
  <si>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</si>
  <si>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</si>
  <si>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</si>
  <si>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</si>
  <si>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</si>
  <si>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</si>
  <si>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</si>
  <si>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</si>
  <si>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</si>
  <si>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</si>
  <si>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</si>
  <si>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</si>
  <si>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</si>
  <si>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</si>
  <si>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</si>
  <si>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</si>
  <si>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</si>
  <si>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</si>
  <si>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</si>
  <si>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</si>
  <si>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</si>
  <si>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</si>
  <si>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</si>
  <si>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</si>
  <si>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</si>
  <si>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</si>
  <si>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</si>
  <si>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</si>
  <si>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</si>
  <si>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</si>
  <si>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</si>
  <si>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</si>
  <si>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</si>
  <si>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</si>
  <si>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</si>
  <si>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</si>
  <si>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</si>
  <si>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</si>
  <si>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</si>
  <si>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</si>
  <si>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</si>
  <si>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</si>
  <si>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</si>
  <si>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</si>
  <si>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</si>
  <si>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</si>
  <si>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</si>
  <si>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</si>
  <si>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</si>
  <si>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</si>
  <si>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</si>
  <si>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</si>
  <si>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</si>
  <si>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</si>
  <si>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</si>
  <si>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</si>
  <si>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</si>
  <si>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</si>
  <si>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</si>
  <si>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</si>
  <si>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</si>
  <si>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</si>
  <si>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</si>
  <si>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</si>
  <si>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</si>
  <si>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</si>
  <si>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</si>
  <si>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</si>
  <si>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</si>
  <si>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</si>
  <si>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</si>
  <si>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</si>
  <si>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</si>
  <si>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</si>
  <si>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</si>
  <si>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</si>
  <si>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</si>
  <si>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</si>
  <si>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</si>
  <si>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</si>
  <si>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</si>
  <si>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</si>
  <si>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</si>
  <si>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</si>
  <si>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</si>
  <si>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</si>
  <si>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</si>
  <si>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</si>
  <si>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</si>
  <si>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</si>
  <si>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</si>
  <si>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</si>
  <si>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</si>
  <si>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</si>
  <si>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</si>
  <si>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</si>
  <si>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</si>
  <si>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</si>
  <si>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</si>
  <si>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</si>
  <si>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</si>
  <si>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</si>
  <si>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</si>
  <si>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</si>
  <si>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</si>
  <si>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</si>
  <si>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</si>
  <si>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</si>
  <si>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</si>
  <si>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</si>
  <si>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</si>
  <si>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</si>
  <si>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</si>
  <si>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</si>
  <si>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</si>
  <si>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</si>
  <si>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</si>
  <si>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</si>
  <si>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</si>
  <si>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</si>
  <si>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</si>
  <si>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</si>
  <si>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</si>
  <si>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</si>
  <si>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</si>
  <si>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</si>
  <si>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</si>
  <si>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</si>
  <si>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</si>
  <si>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</si>
  <si>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</si>
  <si>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</si>
  <si>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</si>
  <si>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</si>
  <si>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</si>
  <si>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</si>
  <si>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</si>
  <si>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</si>
  <si>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</si>
  <si>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</si>
  <si>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</si>
  <si>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</si>
  <si>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</si>
  <si>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</si>
  <si>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</si>
  <si>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</si>
  <si>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</si>
  <si>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</si>
  <si>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</si>
  <si>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</si>
  <si>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</si>
  <si>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</si>
  <si>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</si>
  <si>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</si>
  <si>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</si>
  <si>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</si>
  <si>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</si>
  <si>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</si>
  <si>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</si>
  <si>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</si>
  <si>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</si>
  <si>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</si>
  <si>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</si>
  <si>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</si>
  <si>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</si>
  <si>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</si>
  <si>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</si>
  <si>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</si>
  <si>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</si>
  <si>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</si>
  <si>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</si>
  <si>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</si>
  <si>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</si>
  <si>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</si>
  <si>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</si>
  <si>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</si>
  <si>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</si>
  <si>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</si>
  <si>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</si>
  <si>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</si>
  <si>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</si>
  <si>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</si>
  <si>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</si>
  <si>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</si>
  <si>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</si>
  <si>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</si>
  <si>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</si>
  <si>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</si>
  <si>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</si>
  <si>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</si>
  <si>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</si>
  <si>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</si>
  <si>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</si>
  <si>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</si>
  <si>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</si>
  <si>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</si>
  <si>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</si>
  <si>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</si>
  <si>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</si>
  <si>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</si>
  <si>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</si>
  <si>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</si>
  <si>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</si>
  <si>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</si>
  <si>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</si>
  <si>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</si>
  <si>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</si>
  <si>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</si>
  <si>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</si>
  <si>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</si>
  <si>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</si>
  <si>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</si>
  <si>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</si>
  <si>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</si>
  <si>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</si>
  <si>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</si>
  <si>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</si>
  <si>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</si>
  <si>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</si>
  <si>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</si>
  <si>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</si>
  <si>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</si>
  <si>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</si>
  <si>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</si>
  <si>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</si>
  <si>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</si>
  <si>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</si>
  <si>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</si>
  <si>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</si>
  <si>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</si>
  <si>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</si>
  <si>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</si>
  <si>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</si>
  <si>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</si>
  <si>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</si>
  <si>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</si>
  <si>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</si>
  <si>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</si>
  <si>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</si>
  <si>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</si>
  <si>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</si>
  <si>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</si>
  <si>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</si>
  <si>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</si>
  <si>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</si>
  <si>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</si>
  <si>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</si>
  <si>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</si>
  <si>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</si>
  <si>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</si>
  <si>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</si>
  <si>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</si>
  <si>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</si>
  <si>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</si>
  <si>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</si>
  <si>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</si>
  <si>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</si>
  <si>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</si>
  <si>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</si>
  <si>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</si>
  <si>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</si>
  <si>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</si>
  <si>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</si>
  <si>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</si>
  <si>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</si>
  <si>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</si>
  <si>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</si>
  <si>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</si>
  <si>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</si>
  <si>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</si>
  <si>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</si>
  <si>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</si>
  <si>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</si>
  <si>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</si>
  <si>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</si>
  <si>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</si>
  <si>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</si>
  <si>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</si>
  <si>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</si>
  <si>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</si>
  <si>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</si>
  <si>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</si>
  <si>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</si>
  <si>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</si>
  <si>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</si>
  <si>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</si>
  <si>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</si>
  <si>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</si>
  <si>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</si>
  <si>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</si>
  <si>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</si>
  <si>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</si>
  <si>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</si>
  <si>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</si>
  <si>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</si>
  <si>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</si>
  <si>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</si>
  <si>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</si>
  <si>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</si>
  <si>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</si>
  <si>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</si>
  <si>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</si>
  <si>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</si>
  <si>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</si>
  <si>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</si>
  <si>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</si>
  <si>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</si>
  <si>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</si>
  <si>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</si>
  <si>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</si>
  <si>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</si>
  <si>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</si>
  <si>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</si>
  <si>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</si>
  <si>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</si>
  <si>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</si>
  <si>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</si>
  <si>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</si>
  <si>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</si>
  <si>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</si>
  <si>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</si>
  <si>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</si>
  <si>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</si>
  <si>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</si>
  <si>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</si>
  <si>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</si>
  <si>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</si>
  <si>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</si>
  <si>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</si>
  <si>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</si>
  <si>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</si>
  <si>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</si>
  <si>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</si>
  <si>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</si>
  <si>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</si>
  <si>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</si>
  <si>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</si>
  <si>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</si>
  <si>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</si>
  <si>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</si>
  <si>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</si>
  <si>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</si>
  <si>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</si>
  <si>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</si>
  <si>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</si>
  <si>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</si>
  <si>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</si>
  <si>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</si>
  <si>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</si>
  <si>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</si>
  <si>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</si>
  <si>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</si>
  <si>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</si>
  <si>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</si>
  <si>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</si>
  <si>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</si>
  <si>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</si>
  <si>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</si>
  <si>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</si>
  <si>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</si>
  <si>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</si>
  <si>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</si>
  <si>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</si>
  <si>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</si>
  <si>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</si>
  <si>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</si>
  <si>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</si>
  <si>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</si>
  <si>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</si>
  <si>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</si>
  <si>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</si>
  <si>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</si>
  <si>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</si>
  <si>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</si>
  <si>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</si>
  <si>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</si>
  <si>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</si>
  <si>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</si>
  <si>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</si>
  <si>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</si>
  <si>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</si>
  <si>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</si>
  <si>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</si>
  <si>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</si>
  <si>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</si>
  <si>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</si>
  <si>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</si>
  <si>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</si>
  <si>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</si>
  <si>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</si>
  <si>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</si>
  <si>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</si>
  <si>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</si>
  <si>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</si>
  <si>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</si>
  <si>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</si>
  <si>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</si>
  <si>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</si>
  <si>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</si>
  <si>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</si>
  <si>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</si>
  <si>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</si>
  <si>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</si>
  <si>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</si>
  <si>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</si>
  <si>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</si>
  <si>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</si>
  <si>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</si>
  <si>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</si>
  <si>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</si>
  <si>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</si>
  <si>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</si>
  <si>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</si>
  <si>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</si>
  <si>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</si>
  <si>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</si>
  <si>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</si>
  <si>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</si>
  <si>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</si>
  <si>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</si>
  <si>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</si>
  <si>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</si>
  <si>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</si>
  <si>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</si>
  <si>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</si>
  <si>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</si>
  <si>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</si>
  <si>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</si>
  <si>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</si>
  <si>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</si>
  <si>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</si>
  <si>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</si>
  <si>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</si>
  <si>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</si>
  <si>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</si>
  <si>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</si>
  <si>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</si>
  <si>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</si>
  <si>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</si>
  <si>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</si>
  <si>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</si>
  <si>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</si>
  <si>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</si>
  <si>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</si>
  <si>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</si>
  <si>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</si>
  <si>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</si>
  <si>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</si>
  <si>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</si>
  <si>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</si>
  <si>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</si>
  <si>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</si>
  <si>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</si>
  <si>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</si>
  <si>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</si>
  <si>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</si>
  <si>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</si>
  <si>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</si>
  <si>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</si>
  <si>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</si>
  <si>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</si>
  <si>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</si>
  <si>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</si>
  <si>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</si>
  <si>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</si>
  <si>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</si>
  <si>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</si>
  <si>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</si>
  <si>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</si>
  <si>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</si>
  <si>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</si>
  <si>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</si>
  <si>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</si>
  <si>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</si>
  <si>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</si>
  <si>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</si>
  <si>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</si>
  <si>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</si>
  <si>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</si>
  <si>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</si>
  <si>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</si>
  <si>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</si>
  <si>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</si>
  <si>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</si>
  <si>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</si>
  <si>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</si>
  <si>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</si>
  <si>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</si>
  <si>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</si>
  <si>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</si>
  <si>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</si>
  <si>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</si>
  <si>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</si>
  <si>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</si>
  <si>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</si>
  <si>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</si>
  <si>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</si>
  <si>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</si>
  <si>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</si>
  <si>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</si>
  <si>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</si>
  <si>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</si>
  <si>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</si>
  <si>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</si>
  <si>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</si>
  <si>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</si>
  <si>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</si>
  <si>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</si>
  <si>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</si>
  <si>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</si>
  <si>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</si>
  <si>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</si>
  <si>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</si>
  <si>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</si>
  <si>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</si>
  <si>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</si>
  <si>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</si>
  <si>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</si>
  <si>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</si>
  <si>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</si>
  <si>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</si>
  <si>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</si>
  <si>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</si>
  <si>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</si>
  <si>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</si>
  <si>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</si>
  <si>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</si>
  <si>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</si>
  <si>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</si>
  <si>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</si>
  <si>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</si>
  <si>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</si>
  <si>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</si>
  <si>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</si>
  <si>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</si>
  <si>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</si>
  <si>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</si>
  <si>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</si>
  <si>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</si>
  <si>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</si>
  <si>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</si>
  <si>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</si>
  <si>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</si>
  <si>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</si>
  <si>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</si>
  <si>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</si>
  <si>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</si>
  <si>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</si>
  <si>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</si>
  <si>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</si>
  <si>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</si>
  <si>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</si>
  <si>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</si>
  <si>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</si>
  <si>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</si>
  <si>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</si>
  <si>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</si>
  <si>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</si>
  <si>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</si>
  <si>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</si>
  <si>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</si>
  <si>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</si>
  <si>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</si>
  <si>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</si>
  <si>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</si>
  <si>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</si>
  <si>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</si>
  <si>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</si>
  <si>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</si>
  <si>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</si>
  <si>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</si>
  <si>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</si>
  <si>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</si>
  <si>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</si>
  <si>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</si>
  <si>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</si>
  <si>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</si>
  <si>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</si>
  <si>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</si>
  <si>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</si>
  <si>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</si>
  <si>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</si>
  <si>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</si>
  <si>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</si>
  <si>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</si>
  <si>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</si>
  <si>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</si>
  <si>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</si>
  <si>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</si>
  <si>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</si>
  <si>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</si>
  <si>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</si>
  <si>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</si>
  <si>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</si>
  <si>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</si>
  <si>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</si>
  <si>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</si>
  <si>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</si>
  <si>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</si>
  <si>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</si>
  <si>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</si>
  <si>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</si>
  <si>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</si>
  <si>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</si>
  <si>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</si>
  <si>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</si>
  <si>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</si>
  <si>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</si>
  <si>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</si>
  <si>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</si>
  <si>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</si>
  <si>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</si>
  <si>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</si>
  <si>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</si>
  <si>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</si>
  <si>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</si>
  <si>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</si>
  <si>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</si>
  <si>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</si>
  <si>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</si>
  <si>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</si>
  <si>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</si>
  <si>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</si>
  <si>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</si>
  <si>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</si>
  <si>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</si>
  <si>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</si>
  <si>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</si>
  <si>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</si>
  <si>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</si>
  <si>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</si>
  <si>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</si>
  <si>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</si>
  <si>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</si>
  <si>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</si>
  <si>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</si>
  <si>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</si>
  <si>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</si>
  <si>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</si>
  <si>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</si>
  <si>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</si>
  <si>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</si>
  <si>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</si>
  <si>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</si>
  <si>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</si>
  <si>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</si>
  <si>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</si>
  <si>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</si>
  <si>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</si>
  <si>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</si>
  <si>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</si>
  <si>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</si>
  <si>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</si>
  <si>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</si>
  <si>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</si>
  <si>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</si>
  <si>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</si>
  <si>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</si>
  <si>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</si>
  <si>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</si>
  <si>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</si>
  <si>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</si>
  <si>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</si>
  <si>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</si>
  <si>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</si>
  <si>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</si>
  <si>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</si>
  <si>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</si>
  <si>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</si>
  <si>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</si>
  <si>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</si>
  <si>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</si>
  <si>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</si>
  <si>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</si>
  <si>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</si>
  <si>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</si>
  <si>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</si>
  <si>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</si>
  <si>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</si>
  <si>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</si>
  <si>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</si>
  <si>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</si>
  <si>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</si>
  <si>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</si>
  <si>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</si>
  <si>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</si>
  <si>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</si>
  <si>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</si>
  <si>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</si>
  <si>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</si>
  <si>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</si>
  <si>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</si>
  <si>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</si>
  <si>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</si>
  <si>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</si>
  <si>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</si>
  <si>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</si>
  <si>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</si>
  <si>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</si>
  <si>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</si>
  <si>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</si>
  <si>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</si>
  <si>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</si>
  <si>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</si>
  <si>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</si>
  <si>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</si>
  <si>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</si>
  <si>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</si>
  <si>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</si>
  <si>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</si>
  <si>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</si>
  <si>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</si>
  <si>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</si>
  <si>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</si>
  <si>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</si>
  <si>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</si>
  <si>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</si>
  <si>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</si>
  <si>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</si>
  <si>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</si>
  <si>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</si>
  <si>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</si>
  <si>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</si>
  <si>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</si>
  <si>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</si>
  <si>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</si>
  <si>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</si>
  <si>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</si>
  <si>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</si>
  <si>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</si>
  <si>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</si>
  <si>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</si>
  <si>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</si>
  <si>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</si>
  <si>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</si>
  <si>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</si>
  <si>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</si>
  <si>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</si>
  <si>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</si>
  <si>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</si>
  <si>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</si>
  <si>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</si>
  <si>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</si>
  <si>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</si>
  <si>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</si>
  <si>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</si>
  <si>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</si>
  <si>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</si>
  <si>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</si>
  <si>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</si>
  <si>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</si>
  <si>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</si>
  <si>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</si>
  <si>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</si>
  <si>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</si>
  <si>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</si>
  <si>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</si>
  <si>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</si>
  <si>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</si>
  <si>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</si>
  <si>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</si>
  <si>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</si>
  <si>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</si>
  <si>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</si>
  <si>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</si>
  <si>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</si>
  <si>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</si>
  <si>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</si>
  <si>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</si>
  <si>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</si>
  <si>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</si>
  <si>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</si>
  <si>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</si>
  <si>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</si>
  <si>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</si>
  <si>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</si>
  <si>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</si>
  <si>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</si>
  <si>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</si>
  <si>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</si>
  <si>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</si>
  <si>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</si>
  <si>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</si>
  <si>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</si>
  <si>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</si>
  <si>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</si>
  <si>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</si>
  <si>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</si>
  <si>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</si>
  <si>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</si>
  <si>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</si>
  <si>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</si>
  <si>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</si>
  <si>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</si>
  <si>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</si>
  <si>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</si>
  <si>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</si>
  <si>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</si>
  <si>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</si>
  <si>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</si>
  <si>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</si>
  <si>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</si>
  <si>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</si>
  <si>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</si>
  <si>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</si>
  <si>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</si>
  <si>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</si>
  <si>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</si>
  <si>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</si>
  <si>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</si>
  <si>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</si>
  <si>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</si>
  <si>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</si>
  <si>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</si>
  <si>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</si>
  <si>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</si>
  <si>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</si>
  <si>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</si>
  <si>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</si>
  <si>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</si>
  <si>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</si>
  <si>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</si>
  <si>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</si>
  <si>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</si>
  <si>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</si>
  <si>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</si>
  <si>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</si>
  <si>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</si>
  <si>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</si>
  <si>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</si>
  <si>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</si>
  <si>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</si>
  <si>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</si>
  <si>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</si>
  <si>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</si>
  <si>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</si>
  <si>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</si>
  <si>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</si>
  <si>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</si>
  <si>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</si>
  <si>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</si>
  <si>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</si>
  <si>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</si>
  <si>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</si>
  <si>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</si>
  <si>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</si>
  <si>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</si>
  <si>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</si>
  <si>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</si>
  <si>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</si>
  <si>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</si>
  <si>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</si>
  <si>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</si>
  <si>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</si>
  <si>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</si>
  <si>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</si>
  <si>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</si>
  <si>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</si>
  <si>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</si>
  <si>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</si>
  <si>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</si>
  <si>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</si>
  <si>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</si>
  <si>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</si>
  <si>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</si>
  <si>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</si>
  <si>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</si>
  <si>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</si>
  <si>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</si>
  <si>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</si>
  <si>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</si>
  <si>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</si>
  <si>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</si>
  <si>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</si>
  <si>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</si>
  <si>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</si>
  <si>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</si>
  <si>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</si>
  <si>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</si>
  <si>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</si>
  <si>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</si>
  <si>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</si>
  <si>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</si>
  <si>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</si>
  <si>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</si>
  <si>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</si>
  <si>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</si>
  <si>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</si>
  <si>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</si>
  <si>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</si>
  <si>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</si>
  <si>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</si>
  <si>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</si>
  <si>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</si>
  <si>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</si>
  <si>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</si>
  <si>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</si>
  <si>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</si>
  <si>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</si>
  <si>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</si>
  <si>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</si>
  <si>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</si>
  <si>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</si>
  <si>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</si>
  <si>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</si>
  <si>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</si>
  <si>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</si>
  <si>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</si>
  <si>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</si>
  <si>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</si>
  <si>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</si>
  <si>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</si>
  <si>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</si>
  <si>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</si>
  <si>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</si>
  <si>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</si>
  <si>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</si>
  <si>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</si>
  <si>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</si>
  <si>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</si>
  <si>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</si>
  <si>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</si>
  <si>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</si>
  <si>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</si>
  <si>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</si>
  <si>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</si>
  <si>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</si>
  <si>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</si>
  <si>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</si>
  <si>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</si>
  <si>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</si>
  <si>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</si>
  <si>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</si>
  <si>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</si>
  <si>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</si>
  <si>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</si>
  <si>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</si>
  <si>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</si>
  <si>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</si>
  <si>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</si>
  <si>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</si>
  <si>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</si>
  <si>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</si>
  <si>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</si>
  <si>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</si>
  <si>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</si>
  <si>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</si>
  <si>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</si>
  <si>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</si>
  <si>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</si>
  <si>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</si>
  <si>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</si>
  <si>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</si>
  <si>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</si>
  <si>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</si>
  <si>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</si>
  <si>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</si>
  <si>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</si>
  <si>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</si>
  <si>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</si>
  <si>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</si>
  <si>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</si>
  <si>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</si>
  <si>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</si>
  <si>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</si>
  <si>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</si>
  <si>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</si>
  <si>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</si>
  <si>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</si>
  <si>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</si>
  <si>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</si>
  <si>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</si>
  <si>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</si>
  <si>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</si>
  <si>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</si>
  <si>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</si>
  <si>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</si>
  <si>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</si>
  <si>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</si>
  <si>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</si>
  <si>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</si>
  <si>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</si>
  <si>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</si>
  <si>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</si>
  <si>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</si>
  <si>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</si>
  <si>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</si>
  <si>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</si>
  <si>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</si>
  <si>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</si>
  <si>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</si>
  <si>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</si>
  <si>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</si>
  <si>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</si>
  <si>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</si>
  <si>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</si>
  <si>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</si>
  <si>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</si>
  <si>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</si>
  <si>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</si>
  <si>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</si>
  <si>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</si>
  <si>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</si>
  <si>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</si>
  <si>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</si>
  <si>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</si>
  <si>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</si>
  <si>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</si>
  <si>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</si>
  <si>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</si>
  <si>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</si>
  <si>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</si>
  <si>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</si>
  <si>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</si>
  <si>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</si>
  <si>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</si>
  <si>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</si>
  <si>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</si>
  <si>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</si>
  <si>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</si>
  <si>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</si>
  <si>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</si>
  <si>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</si>
  <si>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</si>
  <si>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</si>
  <si>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</si>
  <si>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</si>
  <si>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</si>
  <si>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</si>
  <si>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</si>
  <si>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</si>
  <si>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</si>
  <si>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</si>
  <si>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</si>
  <si>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</si>
  <si>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</si>
  <si>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</si>
  <si>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</si>
  <si>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</si>
  <si>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</si>
  <si>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</si>
  <si>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</si>
  <si>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</si>
  <si>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</si>
  <si>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</si>
  <si>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</si>
  <si>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</si>
  <si>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</si>
  <si>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</si>
  <si>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</si>
  <si>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</si>
  <si>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</si>
  <si>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</si>
  <si>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</si>
  <si>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</si>
  <si>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</si>
  <si>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</si>
  <si>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</si>
  <si>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</si>
  <si>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</si>
  <si>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</si>
  <si>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</si>
  <si>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</si>
  <si>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</si>
  <si>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</si>
  <si>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</si>
  <si>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</si>
  <si>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</si>
  <si>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</si>
  <si>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</si>
  <si>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</si>
  <si>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</si>
  <si>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</si>
  <si>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</si>
  <si>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</si>
  <si>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</si>
  <si>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</si>
  <si>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</si>
  <si>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</si>
  <si>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</si>
  <si>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</si>
  <si>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</si>
  <si>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</si>
  <si>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</si>
  <si>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</si>
  <si>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</si>
  <si>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</si>
  <si>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</si>
  <si>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</si>
  <si>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</si>
  <si>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</si>
  <si>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</si>
  <si>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</si>
  <si>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</si>
  <si>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</si>
  <si>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</si>
  <si>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</si>
  <si>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</si>
  <si>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</si>
  <si>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</si>
  <si>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</si>
  <si>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</si>
  <si>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</si>
  <si>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</si>
  <si>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</si>
  <si>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</si>
  <si>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</si>
  <si>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</si>
  <si>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</si>
  <si>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</si>
  <si>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</si>
  <si>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</si>
  <si>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</si>
  <si>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</si>
  <si>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</si>
  <si>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</si>
  <si>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</si>
  <si>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</si>
  <si>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</si>
  <si>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</si>
  <si>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</si>
  <si>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</si>
  <si>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</si>
  <si>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</si>
  <si>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</si>
  <si>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</si>
  <si>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</si>
  <si>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</si>
  <si>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</si>
  <si>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</si>
  <si>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</si>
  <si>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</si>
  <si>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</si>
  <si>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</si>
  <si>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</si>
  <si>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</si>
  <si>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</si>
  <si>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</si>
  <si>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</si>
  <si>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</si>
  <si>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</si>
  <si>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</si>
  <si>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</si>
  <si>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</si>
  <si>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</si>
  <si>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</si>
  <si>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</si>
  <si>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</si>
  <si>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</si>
  <si>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</si>
  <si>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</si>
  <si>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</si>
  <si>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</si>
  <si>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</si>
  <si>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</si>
  <si>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</si>
  <si>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</si>
  <si>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</si>
  <si>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</si>
  <si>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</si>
  <si>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</si>
  <si>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</si>
  <si>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</si>
  <si>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</si>
  <si>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</si>
  <si>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</si>
  <si>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</si>
  <si>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</si>
  <si>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</si>
  <si>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</si>
  <si>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</si>
  <si>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</si>
  <si>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</si>
  <si>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</si>
  <si>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</si>
  <si>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</si>
  <si>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</si>
  <si>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</si>
  <si>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</si>
  <si>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</si>
  <si>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</si>
  <si>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</si>
  <si>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</si>
  <si>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</si>
  <si>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</si>
  <si>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</si>
  <si>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</si>
  <si>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</si>
  <si>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</si>
  <si>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</si>
  <si>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</si>
  <si>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</si>
  <si>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</si>
  <si>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</si>
  <si>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</si>
  <si>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</si>
  <si>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</si>
  <si>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</si>
  <si>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</si>
  <si>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</si>
  <si>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</si>
  <si>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</si>
  <si>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</si>
  <si>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</si>
  <si>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</si>
  <si>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</si>
  <si>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</si>
  <si>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</si>
  <si>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</si>
  <si>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</si>
  <si>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</si>
  <si>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</si>
  <si>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</si>
  <si>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</si>
  <si>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</si>
  <si>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</si>
  <si>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</si>
  <si>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</si>
  <si>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</si>
  <si>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</si>
  <si>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</si>
  <si>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</si>
  <si>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</si>
  <si>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</si>
  <si>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</si>
  <si>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</si>
  <si>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</si>
  <si>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</si>
  <si>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</si>
  <si>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</si>
  <si>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</si>
  <si>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</si>
  <si>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</si>
  <si>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</si>
  <si>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</si>
  <si>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</si>
  <si>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</si>
  <si>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</si>
  <si>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</si>
  <si>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</si>
  <si>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</si>
  <si>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</si>
  <si>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</si>
  <si>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</si>
  <si>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</si>
  <si>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</si>
  <si>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</si>
  <si>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</si>
  <si>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</si>
  <si>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</si>
  <si>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</si>
  <si>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</si>
  <si>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</si>
  <si>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</si>
  <si>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</si>
  <si>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</si>
  <si>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</si>
  <si>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</si>
  <si>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</si>
  <si>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</si>
  <si>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</si>
  <si>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</si>
  <si>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</si>
  <si>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</si>
  <si>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</si>
  <si>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</si>
  <si>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</si>
  <si>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</si>
  <si>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</si>
  <si>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</si>
  <si>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</si>
  <si>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</si>
  <si>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</si>
  <si>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</si>
  <si>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</si>
  <si>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</si>
  <si>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</si>
  <si>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</si>
  <si>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</si>
  <si>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</si>
  <si>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</si>
  <si>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</si>
  <si>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</si>
  <si>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</si>
  <si>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</si>
  <si>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</si>
  <si>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</si>
  <si>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</si>
  <si>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</si>
  <si>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</si>
  <si>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</si>
  <si>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</si>
  <si>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</si>
  <si>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</si>
  <si>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</si>
  <si>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</si>
  <si>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</si>
  <si>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</si>
  <si>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</si>
  <si>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</si>
  <si>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</si>
  <si>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</si>
  <si>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</si>
  <si>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</si>
  <si>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</si>
  <si>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</si>
  <si>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</si>
  <si>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</si>
  <si>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</si>
  <si>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</si>
  <si>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</si>
  <si>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</si>
  <si>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</si>
  <si>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</si>
  <si>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</si>
  <si>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</si>
  <si>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</si>
  <si>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</si>
  <si>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</si>
  <si>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</si>
  <si>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</si>
  <si>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</si>
  <si>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</si>
  <si>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</si>
  <si>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</si>
  <si>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</si>
  <si>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</si>
  <si>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</si>
  <si>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</si>
  <si>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</si>
  <si>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</si>
  <si>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</si>
  <si>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</si>
  <si>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</si>
  <si>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</si>
  <si>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</si>
  <si>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</si>
  <si>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</si>
  <si>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</si>
  <si>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</si>
  <si>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</si>
  <si>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</si>
  <si>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</si>
  <si>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</si>
  <si>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</si>
  <si>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</si>
  <si>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</si>
  <si>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</si>
  <si>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</si>
  <si>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</si>
  <si>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</si>
  <si>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</si>
  <si>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</si>
  <si>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</si>
  <si>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</si>
  <si>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</si>
  <si>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</si>
  <si>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</si>
  <si>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</si>
  <si>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</si>
  <si>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</si>
  <si>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</si>
  <si>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</si>
  <si>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</si>
  <si>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</si>
  <si>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</si>
  <si>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</si>
  <si>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</si>
  <si>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</si>
  <si>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</si>
  <si>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</si>
  <si>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</si>
  <si>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</si>
  <si>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</si>
  <si>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</si>
  <si>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</si>
  <si>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</si>
  <si>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</si>
  <si>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</si>
  <si>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</si>
  <si>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</si>
  <si>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</si>
  <si>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</si>
  <si>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</si>
  <si>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</si>
  <si>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</si>
  <si>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</si>
  <si>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</si>
  <si>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</si>
  <si>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</si>
  <si>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</si>
  <si>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</si>
  <si>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</si>
  <si>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</si>
  <si>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</si>
  <si>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</si>
  <si>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</si>
  <si>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</si>
  <si>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</si>
  <si>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</si>
  <si>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</si>
  <si>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</si>
  <si>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</si>
  <si>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</si>
  <si>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</si>
  <si>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</si>
  <si>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</si>
  <si>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</si>
  <si>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</si>
  <si>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</si>
  <si>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</si>
  <si>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</si>
  <si>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</si>
  <si>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</si>
  <si>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</si>
  <si>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</si>
  <si>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</si>
  <si>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</si>
  <si>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</si>
  <si>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</si>
  <si>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</si>
  <si>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</si>
  <si>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</si>
  <si>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</si>
  <si>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</si>
  <si>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</si>
  <si>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</si>
  <si>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</si>
  <si>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</si>
  <si>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</si>
  <si>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</si>
  <si>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</si>
  <si>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</si>
  <si>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</si>
  <si>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</si>
  <si>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</si>
  <si>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</si>
  <si>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</si>
  <si>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</si>
  <si>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</si>
  <si>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</si>
  <si>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</si>
  <si>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</si>
  <si>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</si>
  <si>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</si>
  <si>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</si>
  <si>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</si>
  <si>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</si>
  <si>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</si>
  <si>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</si>
  <si>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</si>
  <si>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</si>
  <si>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</si>
  <si>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</si>
  <si>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</si>
  <si>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</si>
  <si>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</si>
  <si>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</si>
  <si>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</si>
  <si>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</si>
  <si>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</si>
  <si>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</si>
  <si>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</si>
  <si>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</si>
  <si>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</si>
  <si>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</si>
  <si>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</si>
  <si>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</si>
  <si>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</si>
  <si>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</si>
  <si>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</si>
  <si>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</si>
  <si>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</si>
  <si>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</si>
  <si>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</si>
  <si>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</si>
  <si>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</si>
  <si>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</si>
  <si>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</si>
  <si>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</si>
  <si>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</si>
  <si>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</si>
  <si>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</si>
  <si>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</si>
  <si>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</si>
  <si>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</si>
  <si>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</si>
  <si>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</si>
  <si>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</si>
  <si>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</si>
  <si>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</si>
  <si>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</si>
  <si>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</si>
  <si>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</si>
  <si>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</si>
  <si>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</si>
  <si>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</si>
  <si>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</si>
  <si>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</si>
  <si>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</si>
  <si>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</si>
  <si>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</si>
  <si>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</si>
  <si>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</si>
  <si>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</si>
  <si>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</si>
  <si>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</si>
  <si>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</si>
  <si>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</si>
  <si>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</si>
  <si>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</si>
  <si>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</si>
  <si>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</si>
  <si>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</si>
  <si>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</si>
  <si>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</si>
  <si>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</si>
  <si>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</si>
  <si>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</si>
  <si>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</si>
  <si>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</si>
  <si>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</si>
  <si>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</si>
  <si>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</si>
  <si>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</si>
  <si>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</si>
  <si>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</si>
  <si>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</si>
  <si>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</si>
  <si>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</si>
  <si>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</si>
  <si>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</si>
  <si>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</si>
  <si>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</si>
  <si>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</si>
  <si>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</si>
  <si>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</si>
  <si>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</si>
  <si>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</si>
  <si>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</si>
  <si>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</si>
  <si>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</si>
  <si>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</si>
  <si>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</si>
  <si>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</si>
  <si>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</si>
  <si>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</si>
  <si>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</si>
  <si>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</si>
  <si>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</si>
  <si>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</si>
  <si>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</si>
  <si>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</si>
  <si>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</si>
  <si>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</si>
  <si>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</si>
  <si>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</si>
  <si>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</si>
  <si>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</si>
  <si>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</si>
  <si>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</si>
  <si>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</si>
  <si>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</si>
  <si>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</si>
  <si>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</si>
  <si>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</si>
  <si>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</si>
  <si>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</si>
  <si>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</si>
  <si>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</si>
  <si>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</si>
  <si>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</si>
  <si>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</si>
  <si>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</si>
  <si>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</si>
  <si>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</si>
  <si>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</si>
  <si>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</si>
  <si>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</si>
  <si>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</si>
  <si>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</si>
  <si>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</si>
  <si>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</si>
  <si>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</si>
  <si>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</si>
  <si>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</si>
  <si>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</si>
  <si>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</si>
  <si>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</si>
  <si>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</si>
  <si>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</si>
  <si>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</si>
  <si>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</si>
  <si>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</si>
  <si>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</si>
  <si>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</si>
  <si>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</si>
  <si>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</si>
  <si>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</si>
  <si>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</si>
  <si>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</si>
  <si>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</si>
  <si>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</si>
  <si>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</si>
  <si>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</si>
  <si>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</si>
  <si>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</si>
  <si>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</si>
  <si>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</si>
  <si>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</si>
  <si>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</si>
  <si>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</si>
  <si>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</si>
  <si>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</si>
  <si>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</si>
  <si>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</si>
  <si>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</si>
  <si>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</si>
  <si>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</si>
  <si>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</si>
  <si>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</si>
  <si>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</si>
  <si>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</si>
  <si>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</si>
  <si>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</si>
  <si>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</si>
  <si>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</si>
  <si>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</si>
  <si>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</si>
  <si>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</si>
  <si>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</si>
  <si>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</si>
  <si>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</si>
  <si>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</si>
  <si>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</si>
  <si>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</si>
  <si>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</si>
  <si>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</si>
  <si>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</si>
  <si>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</si>
  <si>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</si>
  <si>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</si>
  <si>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</si>
  <si>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</si>
  <si>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</si>
  <si>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</si>
  <si>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</si>
  <si>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</si>
  <si>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</si>
  <si>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</si>
  <si>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</si>
  <si>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</si>
  <si>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</si>
  <si>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</si>
  <si>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</si>
  <si>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</si>
  <si>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</si>
  <si>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</si>
  <si>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</si>
  <si>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</si>
  <si>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</si>
  <si>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</si>
  <si>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</si>
  <si>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</si>
  <si>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</si>
  <si>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</si>
  <si>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</si>
  <si>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</si>
  <si>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</si>
  <si>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</si>
  <si>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</si>
  <si>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</si>
  <si>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</si>
  <si>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</si>
  <si>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</si>
  <si>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</si>
  <si>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</si>
  <si>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</si>
  <si>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</si>
  <si>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</si>
  <si>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</si>
  <si>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</si>
  <si>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</si>
  <si>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</si>
  <si>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</si>
  <si>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</si>
  <si>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</si>
  <si>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</si>
  <si>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</si>
  <si>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</si>
  <si>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</si>
  <si>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</si>
  <si>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</si>
  <si>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</si>
  <si>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</si>
  <si>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</si>
  <si>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</si>
  <si>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</si>
  <si>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</si>
  <si>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</si>
  <si>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</si>
  <si>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</si>
  <si>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</si>
  <si>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</si>
  <si>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</si>
  <si>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</si>
  <si>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</si>
  <si>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</si>
  <si>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</si>
  <si>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</si>
  <si>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</si>
  <si>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</si>
  <si>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</si>
  <si>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</si>
  <si>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</si>
  <si>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</si>
  <si>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</si>
  <si>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</si>
  <si>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</si>
  <si>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</si>
  <si>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</si>
  <si>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</si>
  <si>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</si>
  <si>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</si>
  <si>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</si>
  <si>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</si>
  <si>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</si>
  <si>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</si>
  <si>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</si>
  <si>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</si>
  <si>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</si>
  <si>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</si>
  <si>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</si>
  <si>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</si>
  <si>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</si>
  <si>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</si>
  <si>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</si>
  <si>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</si>
  <si>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</si>
  <si>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</si>
  <si>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</si>
  <si>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</si>
  <si>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</si>
  <si>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</si>
  <si>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</si>
  <si>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</si>
  <si>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</si>
  <si>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</si>
  <si>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</si>
  <si>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</si>
  <si>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</si>
  <si>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</si>
  <si>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</si>
  <si>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</si>
  <si>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</si>
  <si>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</si>
  <si>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</si>
  <si>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</si>
  <si>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</si>
  <si>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</si>
  <si>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</si>
  <si>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</si>
  <si>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</si>
  <si>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</si>
  <si>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</si>
  <si>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</si>
  <si>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</si>
  <si>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</si>
  <si>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</si>
  <si>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</si>
  <si>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</si>
  <si>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</si>
  <si>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</si>
  <si>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</si>
  <si>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</si>
  <si>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</si>
  <si>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</si>
  <si>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</si>
  <si>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</si>
  <si>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</si>
  <si>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</si>
  <si>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</si>
  <si>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</si>
  <si>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</si>
  <si>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</si>
  <si>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</si>
  <si>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</si>
  <si>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</si>
  <si>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</si>
  <si>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</si>
  <si>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</si>
  <si>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</si>
  <si>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</si>
  <si>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</si>
  <si>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</si>
  <si>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</si>
  <si>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</si>
  <si>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</si>
  <si>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</si>
  <si>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</si>
  <si>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</si>
  <si>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</si>
  <si>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</si>
  <si>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</si>
  <si>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</si>
  <si>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</si>
  <si>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</si>
  <si>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</si>
  <si>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</si>
  <si>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</si>
  <si>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</si>
  <si>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</si>
  <si>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</si>
  <si>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</si>
  <si>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</si>
  <si>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</si>
  <si>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</si>
  <si>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</si>
  <si>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</si>
  <si>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</si>
  <si>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</si>
  <si>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</si>
  <si>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</si>
  <si>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</si>
  <si>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</si>
  <si>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</si>
  <si>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</si>
  <si>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</si>
  <si>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</si>
  <si>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</si>
  <si>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</si>
  <si>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</si>
  <si>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</si>
  <si>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</si>
  <si>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</si>
  <si>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</si>
  <si>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</si>
  <si>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</si>
  <si>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</si>
  <si>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</si>
  <si>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</si>
  <si>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</si>
  <si>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</si>
  <si>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</si>
  <si>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</si>
  <si>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</si>
  <si>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</si>
  <si>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</si>
  <si>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</si>
  <si>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</si>
  <si>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</si>
  <si>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</si>
  <si>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</si>
  <si>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</si>
  <si>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</si>
  <si>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</si>
  <si>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</si>
  <si>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</si>
  <si>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</si>
  <si>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</si>
  <si>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</si>
  <si>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</si>
  <si>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</si>
  <si>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</si>
  <si>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</si>
  <si>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</si>
  <si>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</si>
  <si>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</si>
  <si>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</si>
  <si>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</si>
  <si>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</si>
  <si>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</si>
  <si>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</si>
  <si>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</si>
  <si>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</si>
  <si>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</si>
  <si>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</si>
  <si>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</si>
  <si>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</si>
  <si>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</si>
  <si>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</si>
  <si>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</si>
  <si>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</si>
  <si>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</si>
  <si>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</si>
  <si>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</si>
  <si>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</si>
  <si>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</si>
  <si>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</si>
  <si>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</si>
  <si>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</si>
  <si>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</si>
  <si>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</si>
  <si>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</si>
  <si>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</si>
  <si>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</si>
  <si>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</si>
  <si>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</si>
  <si>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</si>
  <si>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</si>
  <si>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</si>
  <si>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</si>
  <si>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</si>
  <si>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</si>
  <si>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</si>
  <si>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</si>
  <si>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</si>
  <si>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</si>
  <si>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</si>
  <si>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</si>
  <si>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</si>
  <si>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</si>
  <si>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</si>
  <si>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</si>
  <si>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</si>
  <si>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</si>
  <si>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</si>
  <si>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</si>
  <si>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</si>
  <si>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</si>
  <si>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</si>
  <si>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</si>
  <si>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</si>
  <si>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</si>
  <si>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</si>
  <si>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</si>
  <si>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</si>
  <si>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</si>
  <si>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</si>
  <si>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</si>
  <si>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</si>
  <si>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</si>
  <si>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</si>
  <si>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</si>
  <si>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</si>
  <si>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</si>
  <si>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</si>
  <si>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</si>
  <si>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</si>
  <si>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</si>
  <si>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</si>
  <si>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</si>
  <si>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</si>
  <si>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</si>
  <si>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</si>
  <si>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</si>
  <si>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</si>
  <si>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</si>
  <si>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</si>
  <si>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</si>
  <si>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</si>
  <si>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</si>
  <si>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</si>
  <si>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</si>
  <si>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</si>
  <si>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</si>
  <si>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</si>
  <si>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</si>
  <si>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</si>
  <si>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</si>
  <si>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</si>
  <si>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</si>
  <si>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</si>
  <si>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</si>
  <si>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</si>
  <si>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</si>
  <si>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</si>
  <si>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</si>
  <si>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</si>
  <si>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</si>
  <si>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</si>
  <si>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</si>
  <si>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</si>
  <si>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</si>
  <si>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</si>
  <si>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</si>
  <si>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</si>
  <si>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</si>
  <si>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</si>
  <si>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</si>
  <si>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</si>
  <si>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</si>
  <si>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</si>
  <si>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</si>
  <si>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</si>
  <si>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</si>
  <si>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</si>
  <si>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</si>
  <si>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</si>
  <si>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</si>
  <si>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</si>
  <si>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</si>
  <si>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</si>
  <si>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</si>
  <si>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</si>
  <si>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</si>
  <si>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</si>
  <si>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</si>
  <si>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</si>
  <si>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</si>
  <si>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</si>
  <si>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</si>
  <si>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</si>
  <si>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</si>
  <si>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</si>
  <si>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</si>
  <si>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</si>
  <si>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</si>
  <si>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</si>
  <si>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</si>
  <si>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</si>
  <si>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</si>
  <si>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</si>
  <si>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</si>
  <si>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</si>
  <si>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</si>
  <si>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</si>
  <si>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</si>
  <si>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</si>
  <si>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</si>
  <si>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</si>
  <si>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</si>
  <si>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</si>
  <si>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</si>
  <si>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</si>
  <si>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</si>
  <si>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</si>
  <si>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</si>
  <si>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</si>
  <si>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</si>
  <si>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</si>
  <si>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</si>
  <si>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</si>
  <si>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</si>
  <si>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</si>
  <si>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</si>
  <si>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</si>
  <si>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</si>
  <si>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</si>
  <si>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</si>
  <si>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</si>
  <si>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</si>
  <si>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</si>
  <si>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</si>
  <si>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</si>
  <si>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</si>
  <si>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</si>
  <si>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</si>
  <si>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</si>
  <si>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</si>
  <si>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</si>
  <si>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</si>
  <si>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</si>
  <si>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</si>
  <si>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</si>
  <si>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</si>
  <si>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</si>
  <si>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</si>
  <si>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</si>
  <si>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</si>
  <si>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</si>
  <si>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</si>
  <si>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</si>
  <si>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</si>
  <si>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</si>
  <si>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</si>
  <si>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</si>
  <si>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</si>
  <si>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</si>
  <si>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</si>
  <si>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</si>
  <si>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</si>
  <si>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</si>
  <si>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</si>
  <si>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</si>
  <si>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</si>
  <si>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</si>
  <si>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</si>
  <si>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</si>
  <si>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</si>
  <si>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</si>
  <si>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</si>
  <si>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</si>
  <si>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</si>
  <si>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</si>
  <si>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</si>
  <si>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</si>
  <si>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</si>
  <si>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</si>
  <si>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</si>
  <si>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</si>
  <si>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</si>
  <si>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</si>
  <si>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</si>
  <si>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</si>
  <si>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</si>
  <si>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</si>
  <si>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</si>
  <si>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</si>
  <si>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</si>
  <si>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</si>
  <si>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</si>
  <si>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</si>
  <si>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</si>
  <si>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</si>
  <si>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</si>
  <si>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</si>
  <si>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</si>
  <si>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</si>
  <si>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</si>
  <si>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</si>
  <si>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</si>
  <si>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</si>
  <si>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</si>
  <si>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</si>
  <si>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</si>
  <si>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</si>
  <si>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</si>
  <si>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</si>
  <si>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</si>
  <si>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</si>
  <si>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</si>
  <si>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</si>
  <si>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</si>
  <si>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</si>
  <si>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</si>
  <si>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</si>
  <si>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</si>
  <si>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</si>
  <si>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</si>
  <si>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</si>
  <si>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</si>
  <si>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</si>
  <si>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</si>
  <si>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</si>
  <si>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</si>
  <si>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</si>
  <si>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</si>
  <si>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</si>
  <si>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</si>
  <si>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</si>
  <si>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</si>
  <si>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</si>
  <si>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</si>
  <si>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</si>
  <si>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</si>
  <si>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</si>
  <si>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</si>
  <si>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</si>
  <si>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</si>
  <si>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</si>
  <si>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</si>
  <si>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</si>
  <si>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</si>
  <si>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</si>
  <si>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</si>
  <si>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</si>
  <si>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</si>
  <si>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</si>
  <si>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</si>
  <si>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</si>
  <si>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</si>
  <si>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</si>
  <si>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</si>
  <si>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</si>
  <si>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</si>
  <si>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</si>
  <si>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</si>
  <si>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</si>
  <si>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</si>
  <si>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</si>
  <si>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</si>
  <si>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</si>
  <si>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</si>
  <si>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</si>
  <si>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</si>
  <si>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</si>
  <si>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</si>
  <si>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</si>
  <si>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</si>
  <si>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</si>
  <si>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</si>
  <si>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</si>
  <si>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</si>
  <si>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</si>
  <si>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</si>
  <si>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</si>
  <si>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</si>
  <si>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</si>
  <si>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</si>
  <si>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</si>
  <si>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</si>
  <si>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</si>
  <si>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</si>
  <si>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</si>
  <si>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</si>
  <si>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</si>
  <si>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</si>
  <si>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</si>
  <si>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</si>
  <si>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</si>
  <si>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</si>
  <si>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</si>
  <si>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</si>
  <si>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</si>
  <si>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</si>
  <si>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</si>
  <si>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</si>
  <si>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</si>
  <si>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</si>
  <si>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</si>
  <si>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</si>
  <si>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</si>
  <si>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</si>
  <si>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</si>
  <si>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</si>
  <si>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</si>
  <si>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</si>
  <si>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</si>
  <si>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</si>
  <si>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</si>
  <si>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</si>
  <si>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</si>
  <si>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</si>
  <si>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</si>
  <si>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</si>
  <si>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</si>
  <si>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</si>
  <si>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</si>
  <si>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</si>
  <si>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</si>
  <si>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</si>
  <si>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</si>
  <si>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</si>
  <si>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</si>
  <si>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</si>
  <si>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</si>
  <si>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</si>
  <si>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</si>
  <si>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</si>
  <si>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</si>
  <si>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</si>
  <si>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</si>
  <si>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</si>
  <si>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</si>
  <si>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</si>
  <si>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</si>
  <si>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</si>
  <si>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</si>
  <si>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</si>
  <si>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</si>
  <si>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</si>
  <si>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</si>
  <si>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</si>
  <si>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</si>
  <si>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</si>
  <si>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</si>
  <si>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</si>
  <si>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</si>
  <si>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</si>
  <si>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</si>
  <si>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</si>
  <si>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</si>
  <si>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</si>
  <si>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</si>
  <si>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</si>
  <si>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</si>
  <si>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</si>
  <si>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</si>
  <si>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</si>
  <si>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</si>
  <si>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</si>
  <si>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</si>
  <si>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</si>
  <si>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</si>
  <si>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</si>
  <si>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</si>
  <si>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</si>
  <si>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</si>
  <si>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</si>
  <si>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</si>
  <si>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</si>
  <si>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</si>
  <si>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</si>
  <si>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</si>
  <si>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</si>
  <si>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</si>
  <si>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</si>
  <si>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</si>
  <si>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</si>
  <si>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</si>
  <si>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</si>
  <si>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</si>
  <si>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</si>
  <si>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</si>
  <si>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</si>
  <si>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</si>
  <si>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</si>
  <si>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</si>
  <si>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</si>
  <si>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</si>
  <si>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</si>
  <si>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</si>
  <si>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</si>
  <si>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</si>
  <si>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</si>
  <si>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</si>
  <si>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</si>
  <si>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</si>
  <si>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</si>
  <si>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</si>
  <si>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</si>
  <si>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</si>
  <si>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</si>
  <si>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</si>
  <si>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</si>
  <si>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</si>
  <si>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</si>
  <si>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</si>
  <si>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</si>
  <si>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</si>
  <si>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</si>
  <si>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</si>
  <si>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</si>
  <si>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</si>
  <si>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</si>
  <si>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</si>
  <si>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</si>
  <si>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</si>
  <si>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</si>
  <si>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</si>
  <si>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</si>
  <si>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</si>
  <si>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</si>
  <si>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</si>
  <si>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</si>
  <si>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</si>
  <si>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</si>
  <si>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</si>
  <si>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</si>
  <si>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</si>
  <si>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</si>
  <si>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</si>
  <si>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</si>
  <si>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</si>
  <si>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</si>
  <si>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</si>
  <si>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</si>
  <si>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</si>
  <si>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</si>
  <si>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</si>
  <si>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</si>
  <si>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</si>
  <si>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</si>
  <si>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</si>
  <si>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</si>
  <si>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</si>
  <si>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</si>
  <si>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</si>
  <si>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</si>
  <si>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</si>
  <si>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</si>
  <si>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</si>
  <si>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</si>
  <si>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</si>
  <si>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</si>
  <si>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</si>
  <si>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</si>
  <si>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</si>
  <si>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</si>
  <si>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</si>
  <si>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</si>
  <si>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</si>
  <si>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</si>
  <si>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</si>
  <si>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</si>
  <si>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</si>
  <si>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</si>
  <si>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</si>
  <si>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</si>
  <si>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</si>
  <si>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</si>
  <si>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</si>
  <si>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</si>
  <si>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</si>
  <si>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</si>
  <si>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</si>
  <si>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</si>
  <si>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</si>
  <si>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</si>
  <si>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</si>
  <si>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</si>
  <si>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</si>
  <si>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</si>
  <si>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</si>
  <si>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</si>
  <si>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</si>
  <si>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</si>
  <si>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</si>
  <si>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</si>
  <si>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</si>
  <si>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</si>
  <si>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</si>
  <si>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</si>
  <si>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</si>
  <si>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</si>
  <si>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</si>
  <si>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</si>
  <si>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</si>
  <si>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</si>
  <si>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</si>
  <si>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</si>
  <si>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</si>
  <si>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</si>
  <si>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</si>
  <si>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</si>
  <si>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</si>
  <si>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</si>
  <si>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</si>
  <si>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</si>
  <si>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</si>
  <si>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</si>
  <si>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</si>
  <si>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</si>
  <si>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</si>
  <si>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</si>
  <si>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</si>
  <si>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</si>
  <si>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</si>
  <si>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</si>
  <si>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</si>
  <si>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</si>
  <si>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</si>
  <si>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</si>
  <si>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</si>
  <si>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</si>
  <si>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</si>
  <si>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</si>
  <si>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</si>
  <si>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</si>
  <si>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</si>
  <si>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</si>
  <si>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</si>
  <si>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</si>
  <si>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</si>
  <si>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</si>
  <si>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</si>
  <si>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</si>
  <si>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</si>
  <si>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</si>
  <si>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</si>
  <si>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</si>
  <si>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</si>
  <si>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</si>
  <si>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</si>
  <si>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</si>
  <si>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</si>
  <si>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</si>
  <si>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</si>
  <si>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</si>
  <si>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</si>
  <si>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</si>
  <si>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</si>
  <si>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</si>
  <si>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</si>
  <si>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</si>
  <si>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</si>
  <si>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</si>
  <si>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</si>
  <si>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</si>
  <si>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</si>
  <si>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</si>
  <si>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</si>
  <si>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</si>
  <si>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</si>
  <si>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</si>
  <si>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</si>
  <si>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</si>
  <si>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</si>
  <si>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</si>
  <si>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</si>
  <si>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</si>
  <si>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</si>
  <si>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</si>
  <si>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</si>
  <si>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</si>
  <si>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</si>
  <si>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</si>
  <si>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</si>
  <si>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</si>
  <si>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</si>
  <si>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</si>
  <si>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</si>
  <si>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</si>
  <si>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</si>
  <si>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</si>
  <si>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</si>
  <si>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</si>
  <si>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</si>
  <si>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</si>
  <si>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</si>
  <si>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</si>
  <si>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</si>
  <si>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</si>
  <si>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</si>
  <si>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</si>
  <si>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</si>
  <si>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</si>
  <si>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</si>
  <si>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</si>
  <si>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</si>
  <si>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</si>
  <si>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</si>
  <si>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</si>
  <si>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</si>
  <si>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</si>
  <si>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</si>
  <si>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</si>
  <si>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</si>
  <si>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</si>
  <si>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</si>
  <si>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</si>
  <si>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</si>
  <si>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</si>
  <si>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</si>
  <si>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</si>
  <si>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</si>
  <si>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</si>
  <si>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</si>
  <si>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</si>
  <si>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</si>
  <si>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</si>
  <si>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</si>
  <si>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</si>
  <si>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</si>
  <si>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</si>
  <si>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</si>
  <si>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</si>
  <si>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</si>
  <si>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</si>
  <si>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</si>
  <si>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</si>
  <si>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</si>
  <si>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</si>
  <si>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</si>
  <si>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</si>
  <si>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</si>
  <si>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</si>
  <si>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</si>
  <si>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</si>
  <si>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</si>
  <si>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</si>
  <si>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</si>
  <si>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</si>
  <si>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</si>
  <si>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</si>
  <si>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</si>
  <si>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</si>
  <si>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</si>
  <si>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</si>
  <si>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</si>
  <si>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</si>
  <si>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</si>
  <si>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</si>
  <si>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</si>
  <si>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</si>
  <si>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</si>
  <si>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</si>
  <si>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</si>
  <si>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</si>
  <si>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</si>
  <si>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</si>
  <si>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</si>
  <si>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</si>
  <si>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</si>
  <si>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</si>
  <si>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</si>
  <si>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</si>
  <si>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</si>
  <si>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</si>
  <si>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</si>
  <si>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</si>
  <si>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</si>
  <si>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</si>
  <si>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</si>
  <si>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</si>
  <si>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</si>
  <si>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</si>
  <si>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</si>
  <si>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</si>
  <si>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</si>
  <si>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</si>
  <si>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</si>
  <si>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</si>
  <si>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</si>
  <si>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</si>
  <si>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</si>
  <si>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</si>
  <si>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</si>
  <si>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</si>
  <si>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</si>
  <si>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</si>
  <si>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</si>
  <si>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</si>
  <si>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</si>
  <si>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</si>
  <si>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</si>
  <si>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</si>
  <si>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</si>
  <si>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</si>
  <si>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</si>
  <si>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</si>
  <si>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</si>
  <si>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</si>
  <si>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</si>
  <si>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</si>
  <si>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</si>
  <si>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</si>
  <si>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</si>
  <si>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</si>
  <si>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</si>
  <si>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</si>
  <si>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</si>
  <si>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</si>
  <si>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</si>
  <si>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</si>
  <si>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</si>
  <si>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</si>
  <si>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</si>
  <si>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</si>
  <si>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</si>
  <si>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</si>
  <si>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</si>
  <si>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</si>
  <si>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</si>
  <si>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</si>
  <si>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</si>
  <si>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</si>
  <si>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</si>
  <si>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</si>
  <si>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</si>
  <si>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</si>
  <si>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</si>
  <si>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</si>
  <si>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</si>
  <si>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</si>
  <si>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</si>
  <si>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</si>
  <si>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</si>
  <si>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</si>
  <si>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</si>
  <si>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</si>
  <si>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</si>
  <si>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</si>
  <si>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</si>
  <si>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</si>
  <si>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</si>
  <si>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</si>
  <si>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</si>
  <si>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</si>
  <si>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</si>
  <si>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</si>
  <si>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</si>
  <si>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</si>
  <si>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</si>
  <si>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</si>
  <si>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</si>
  <si>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</si>
  <si>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</si>
  <si>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</si>
  <si>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</si>
  <si>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</si>
  <si>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</si>
  <si>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</si>
  <si>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</si>
  <si>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</si>
  <si>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</si>
  <si>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</si>
  <si>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</si>
  <si>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</si>
  <si>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</si>
  <si>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</si>
  <si>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</si>
  <si>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</si>
  <si>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</si>
  <si>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</si>
  <si>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</si>
  <si>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</si>
  <si>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</si>
  <si>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</si>
  <si>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</si>
  <si>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</si>
  <si>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</si>
  <si>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</si>
  <si>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</si>
  <si>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</si>
  <si>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</si>
  <si>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</si>
  <si>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</si>
  <si>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</si>
  <si>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</si>
  <si>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</si>
  <si>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</si>
  <si>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</si>
  <si>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</si>
  <si>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</si>
  <si>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</si>
  <si>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</si>
  <si>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</si>
  <si>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</si>
  <si>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</si>
  <si>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</si>
  <si>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</si>
  <si>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</si>
  <si>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</si>
  <si>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</si>
  <si>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</si>
  <si>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</si>
  <si>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</si>
  <si>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</si>
  <si>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</si>
  <si>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</si>
  <si>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</si>
  <si>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</si>
  <si>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</si>
  <si>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</si>
  <si>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</si>
  <si>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</si>
  <si>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</si>
  <si>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</si>
  <si>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</si>
  <si>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</si>
  <si>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</si>
  <si>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</si>
  <si>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</si>
  <si>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</si>
  <si>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</si>
  <si>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</si>
  <si>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</si>
  <si>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</si>
  <si>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</si>
  <si>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</si>
  <si>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</si>
  <si>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</si>
  <si>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</si>
  <si>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</si>
  <si>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</si>
  <si>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</si>
  <si>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</si>
  <si>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</si>
  <si>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</si>
  <si>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</si>
  <si>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</si>
  <si>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</si>
  <si>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</si>
  <si>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</si>
  <si>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</si>
  <si>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</si>
  <si>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</si>
  <si>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</si>
  <si>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</si>
  <si>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</si>
  <si>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</si>
  <si>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</si>
  <si>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</si>
  <si>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</si>
  <si>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</si>
  <si>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</si>
  <si>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</si>
  <si>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</si>
  <si>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</si>
  <si>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</si>
  <si>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</si>
  <si>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</si>
  <si>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</si>
  <si>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</si>
  <si>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</si>
  <si>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</si>
  <si>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</si>
  <si>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</si>
  <si>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</si>
  <si>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</si>
  <si>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</si>
  <si>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</si>
  <si>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</si>
  <si>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</si>
  <si>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</si>
  <si>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</si>
  <si>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</si>
  <si>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</si>
  <si>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</si>
  <si>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</si>
  <si>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</si>
  <si>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</si>
  <si>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</si>
  <si>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</si>
  <si>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</si>
  <si>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</si>
  <si>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</si>
  <si>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</si>
  <si>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</si>
  <si>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</si>
  <si>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</si>
  <si>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</si>
  <si>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</si>
  <si>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</si>
  <si>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</si>
  <si>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</si>
  <si>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</si>
  <si>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</si>
  <si>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</si>
  <si>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</si>
  <si>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</si>
  <si>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</si>
  <si>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</si>
  <si>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</si>
  <si>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</si>
  <si>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</si>
  <si>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</si>
  <si>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</si>
  <si>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</si>
  <si>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</si>
  <si>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</si>
  <si>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</si>
  <si>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</si>
  <si>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</si>
  <si>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</si>
  <si>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</si>
  <si>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</si>
  <si>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</si>
  <si>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</si>
  <si>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</si>
  <si>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</si>
  <si>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</si>
  <si>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</si>
  <si>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</si>
  <si>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</si>
  <si>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</si>
  <si>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</si>
  <si>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</si>
  <si>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</si>
  <si>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</si>
  <si>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</si>
  <si>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</si>
  <si>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</si>
  <si>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</si>
  <si>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</si>
  <si>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</si>
  <si>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</si>
  <si>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</si>
  <si>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</si>
  <si>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</si>
  <si>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</si>
  <si>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</si>
  <si>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</si>
  <si>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</si>
  <si>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</si>
  <si>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</si>
  <si>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</si>
  <si>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</si>
  <si>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</si>
  <si>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</si>
  <si>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</si>
  <si>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</si>
  <si>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</si>
  <si>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</si>
  <si>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</si>
  <si>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</si>
  <si>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</si>
  <si>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</si>
  <si>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</si>
  <si>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</si>
  <si>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</si>
  <si>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</si>
  <si>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</si>
  <si>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</si>
  <si>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</si>
  <si>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</si>
  <si>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</si>
  <si>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</si>
  <si>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</si>
  <si>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</si>
  <si>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</si>
  <si>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</si>
  <si>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</si>
  <si>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</si>
  <si>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</si>
  <si>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</si>
  <si>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</si>
  <si>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</si>
  <si>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</si>
  <si>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</si>
  <si>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</si>
  <si>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</si>
  <si>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</si>
  <si>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</si>
  <si>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</si>
  <si>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</si>
  <si>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</si>
  <si>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</si>
  <si>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</si>
  <si>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</si>
  <si>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</si>
  <si>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</si>
  <si>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</si>
  <si>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</si>
  <si>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</si>
  <si>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</si>
  <si>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</si>
  <si>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</si>
  <si>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</si>
  <si>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</si>
  <si>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</si>
  <si>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</si>
  <si>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</si>
  <si>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</si>
  <si>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</si>
  <si>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</si>
  <si>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</si>
  <si>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</si>
  <si>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</si>
  <si>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</si>
  <si>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</si>
  <si>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</si>
  <si>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</si>
  <si>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</si>
  <si>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</si>
  <si>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</si>
  <si>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</si>
  <si>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</si>
  <si>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</si>
  <si>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</si>
  <si>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</si>
  <si>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</si>
  <si>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</si>
  <si>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</si>
  <si>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</si>
  <si>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</si>
  <si>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</si>
  <si>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</si>
  <si>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</si>
  <si>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</si>
  <si>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</si>
  <si>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</si>
  <si>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</si>
  <si>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</si>
  <si>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</si>
  <si>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</si>
  <si>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</si>
  <si>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</si>
  <si>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</si>
  <si>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</si>
  <si>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</si>
  <si>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</si>
  <si>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</si>
  <si>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</si>
  <si>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</si>
  <si>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</si>
  <si>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</si>
  <si>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</si>
  <si>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</si>
  <si>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</si>
  <si>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</si>
  <si>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</si>
  <si>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</si>
  <si>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</si>
  <si>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</si>
  <si>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</si>
  <si>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</si>
  <si>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</si>
  <si>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</si>
  <si>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</si>
  <si>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</si>
  <si>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</si>
  <si>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</si>
  <si>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</si>
  <si>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</si>
  <si>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</si>
  <si>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</si>
  <si>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</si>
  <si>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</si>
  <si>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</si>
  <si>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</si>
  <si>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</si>
  <si>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</si>
  <si>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</si>
  <si>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</si>
  <si>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</si>
  <si>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</si>
  <si>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</si>
  <si>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</si>
  <si>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</si>
  <si>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</si>
  <si>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</si>
  <si>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</si>
  <si>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</si>
  <si>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</si>
  <si>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</si>
  <si>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</si>
  <si>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</si>
  <si>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</si>
  <si>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</si>
  <si>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</si>
  <si>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</si>
  <si>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</si>
  <si>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</si>
  <si>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</si>
  <si>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</si>
  <si>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</si>
  <si>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</si>
  <si>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</si>
  <si>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</si>
  <si>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</si>
  <si>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</si>
  <si>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</si>
  <si>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</si>
  <si>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</si>
  <si>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</si>
  <si>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</si>
  <si>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</si>
  <si>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</si>
  <si>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</si>
  <si>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</si>
  <si>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</si>
  <si>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</si>
  <si>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</si>
  <si>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</si>
  <si>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</si>
  <si>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</si>
  <si>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</si>
  <si>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</si>
  <si>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</si>
  <si>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</si>
  <si>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</si>
  <si>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</si>
  <si>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</si>
  <si>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</si>
  <si>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</si>
  <si>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</si>
  <si>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</si>
  <si>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</si>
  <si>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</si>
  <si>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</si>
  <si>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</si>
  <si>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</si>
  <si>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</si>
  <si>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</si>
  <si>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</si>
  <si>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</si>
  <si>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</si>
  <si>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</si>
  <si>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</si>
  <si>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</si>
  <si>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</si>
  <si>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</si>
  <si>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</si>
  <si>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</si>
  <si>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</si>
  <si>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</si>
  <si>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</si>
  <si>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</si>
  <si>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</si>
  <si>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</si>
  <si>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</si>
  <si>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</si>
  <si>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</si>
  <si>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</si>
  <si>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</si>
  <si>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</si>
  <si>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</si>
  <si>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</si>
  <si>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</si>
  <si>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</si>
  <si>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</si>
  <si>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</si>
  <si>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</si>
  <si>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</si>
  <si>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</si>
  <si>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</si>
  <si>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</si>
  <si>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</si>
  <si>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</si>
  <si>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</si>
  <si>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</si>
  <si>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</si>
  <si>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</si>
  <si>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</si>
  <si>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</si>
  <si>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</si>
  <si>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</si>
  <si>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</si>
  <si>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</si>
  <si>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</si>
  <si>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</si>
  <si>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</si>
  <si>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</si>
  <si>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</si>
  <si>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</si>
  <si>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</si>
  <si>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</si>
  <si>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</si>
  <si>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</si>
  <si>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</si>
  <si>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</si>
  <si>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</si>
  <si>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</si>
  <si>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</si>
  <si>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</si>
  <si>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</si>
  <si>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</si>
  <si>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</si>
  <si>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</si>
  <si>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</si>
  <si>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</si>
  <si>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</si>
  <si>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</si>
  <si>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</si>
  <si>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</si>
  <si>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</si>
  <si>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</si>
  <si>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</si>
  <si>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</si>
  <si>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</si>
  <si>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</si>
  <si>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</si>
  <si>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</si>
  <si>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</si>
  <si>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</si>
  <si>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</si>
  <si>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</si>
  <si>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</si>
  <si>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</si>
  <si>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</si>
  <si>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</si>
  <si>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</si>
  <si>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</si>
  <si>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</si>
  <si>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</si>
  <si>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</si>
  <si>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</si>
  <si>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</si>
  <si>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</si>
  <si>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</si>
  <si>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</si>
  <si>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</si>
  <si>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</si>
  <si>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</si>
  <si>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</si>
  <si>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</si>
  <si>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</si>
  <si>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</si>
  <si>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</si>
  <si>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</si>
  <si>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</si>
  <si>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</si>
  <si>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</si>
  <si>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</si>
  <si>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</si>
  <si>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</si>
  <si>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</si>
  <si>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</si>
  <si>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</si>
  <si>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</si>
  <si>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</si>
  <si>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</si>
  <si>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</si>
  <si>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</si>
  <si>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</si>
  <si>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</si>
  <si>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</si>
  <si>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</si>
  <si>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</si>
  <si>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</si>
  <si>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</si>
  <si>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</si>
  <si>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</si>
  <si>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</si>
  <si>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</si>
  <si>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</si>
  <si>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</si>
  <si>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</si>
  <si>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</si>
  <si>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</si>
  <si>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</si>
  <si>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</si>
  <si>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</si>
  <si>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</si>
  <si>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</si>
  <si>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</si>
  <si>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</si>
  <si>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</si>
  <si>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</si>
  <si>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</si>
  <si>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</si>
  <si>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</si>
  <si>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</si>
  <si>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</si>
  <si>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</si>
  <si>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</si>
  <si>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</si>
  <si>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</si>
  <si>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</si>
  <si>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</si>
  <si>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</si>
  <si>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</si>
  <si>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</si>
  <si>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</si>
  <si>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</si>
  <si>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</si>
  <si>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</si>
  <si>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</si>
  <si>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</si>
  <si>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</si>
  <si>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</si>
  <si>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</si>
  <si>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</si>
  <si>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</si>
  <si>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</si>
  <si>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</si>
  <si>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</si>
  <si>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</si>
  <si>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</si>
  <si>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</si>
  <si>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</si>
  <si>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</si>
  <si>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</si>
  <si>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</si>
  <si>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</si>
  <si>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</si>
  <si>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</si>
  <si>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</si>
  <si>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</si>
  <si>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</si>
  <si>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</si>
  <si>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</si>
  <si>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</si>
  <si>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</si>
  <si>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</si>
  <si>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</si>
  <si>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</si>
  <si>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</si>
  <si>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</si>
  <si>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</si>
  <si>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</si>
  <si>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</si>
  <si>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</si>
  <si>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</si>
  <si>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</si>
  <si>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</si>
  <si>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</si>
  <si>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</si>
  <si>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</si>
  <si>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</si>
  <si>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</si>
  <si>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</si>
  <si>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</si>
  <si>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</si>
  <si>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</si>
  <si>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</si>
  <si>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</si>
  <si>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</si>
  <si>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</si>
  <si>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</si>
  <si>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</si>
  <si>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</si>
  <si>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</si>
  <si>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</si>
  <si>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</si>
  <si>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</si>
  <si>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</si>
  <si>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</si>
  <si>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</si>
  <si>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</si>
  <si>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</si>
  <si>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</si>
  <si>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</si>
  <si>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</si>
  <si>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</si>
  <si>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</si>
  <si>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</si>
  <si>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</si>
  <si>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</si>
  <si>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</si>
  <si>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</si>
  <si>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</si>
  <si>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</si>
  <si>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</si>
  <si>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</si>
  <si>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</si>
  <si>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</si>
  <si>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</si>
  <si>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</si>
  <si>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</si>
  <si>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</si>
  <si>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</si>
  <si>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</si>
  <si>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</si>
  <si>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</si>
  <si>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</si>
  <si>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</si>
  <si>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</si>
  <si>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</si>
  <si>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</si>
  <si>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</si>
  <si>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</si>
  <si>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</si>
  <si>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</si>
  <si>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</si>
  <si>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</si>
  <si>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</si>
  <si>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</si>
  <si>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</si>
  <si>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</si>
  <si>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</si>
  <si>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</si>
  <si>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</si>
  <si>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</si>
  <si>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</si>
  <si>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</si>
  <si>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</si>
  <si>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</si>
  <si>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</si>
  <si>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</si>
  <si>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</si>
  <si>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</si>
  <si>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</si>
  <si>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</si>
  <si>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</si>
  <si>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</si>
  <si>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</si>
  <si>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</si>
  <si>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</si>
  <si>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</si>
  <si>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</si>
  <si>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</si>
  <si>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</si>
  <si>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</si>
  <si>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</si>
  <si>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</si>
  <si>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</si>
  <si>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</si>
  <si>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</si>
  <si>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</si>
  <si>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</si>
  <si>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</si>
  <si>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</si>
  <si>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</si>
  <si>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</si>
  <si>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</si>
  <si>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</si>
  <si>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</si>
  <si>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</si>
  <si>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</si>
  <si>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</si>
  <si>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</si>
  <si>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</si>
  <si>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</si>
  <si>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</si>
  <si>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</si>
  <si>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</si>
  <si>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</si>
  <si>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</si>
  <si>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</si>
  <si>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</si>
  <si>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</si>
  <si>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</si>
  <si>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</si>
  <si>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</si>
  <si>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</si>
  <si>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</si>
  <si>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</si>
  <si>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</si>
  <si>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</si>
  <si>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</si>
  <si>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</si>
  <si>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</si>
  <si>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</si>
  <si>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</si>
  <si>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</si>
  <si>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</si>
  <si>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</si>
  <si>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</si>
  <si>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</si>
  <si>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</si>
  <si>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</si>
  <si>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</si>
  <si>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</si>
  <si>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</si>
  <si>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</si>
  <si>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</si>
  <si>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</si>
  <si>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</si>
  <si>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</si>
  <si>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</si>
  <si>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</si>
  <si>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</si>
  <si>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</si>
  <si>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</si>
  <si>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</si>
  <si>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</si>
  <si>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</si>
  <si>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</si>
  <si>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</si>
  <si>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</si>
  <si>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</si>
  <si>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</si>
  <si>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</si>
  <si>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</si>
  <si>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</si>
  <si>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</si>
  <si>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</si>
  <si>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</si>
  <si>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</si>
  <si>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</si>
  <si>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</si>
  <si>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</si>
  <si>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</si>
  <si>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</si>
  <si>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</si>
  <si>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</si>
  <si>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</si>
  <si>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</si>
  <si>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</si>
  <si>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</si>
  <si>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</si>
  <si>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</si>
  <si>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</si>
  <si>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</si>
  <si>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</si>
  <si>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</si>
  <si>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</si>
  <si>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</si>
  <si>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</si>
  <si>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</si>
  <si>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</si>
  <si>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</si>
  <si>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</si>
  <si>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</si>
  <si>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</si>
  <si>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</si>
  <si>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</si>
  <si>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</si>
  <si>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</si>
  <si>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</si>
  <si>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</si>
  <si>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</si>
  <si>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</si>
  <si>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</si>
  <si>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</si>
  <si>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</si>
  <si>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</si>
  <si>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</si>
  <si>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</si>
  <si>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</si>
  <si>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</si>
  <si>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</si>
  <si>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</si>
  <si>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</si>
  <si>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</si>
  <si>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</si>
  <si>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</si>
  <si>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</si>
  <si>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</si>
  <si>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</si>
  <si>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</si>
  <si>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</si>
  <si>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</si>
  <si>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</si>
  <si>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</si>
  <si>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</si>
  <si>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</si>
  <si>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</si>
  <si>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</si>
  <si>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</si>
  <si>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</si>
  <si>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</si>
  <si>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</si>
  <si>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</si>
  <si>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</si>
  <si>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</si>
  <si>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</si>
  <si>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</si>
  <si>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</si>
  <si>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</si>
  <si>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</si>
  <si>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</si>
  <si>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</si>
  <si>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</si>
  <si>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</si>
  <si>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</si>
  <si>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</si>
  <si>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</si>
  <si>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</si>
  <si>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</si>
  <si>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</si>
  <si>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</si>
  <si>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</si>
  <si>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</si>
  <si>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</si>
  <si>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</si>
  <si>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</si>
  <si>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</si>
  <si>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</si>
  <si>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</si>
  <si>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</si>
  <si>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</si>
  <si>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</si>
  <si>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</si>
  <si>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</si>
  <si>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</si>
  <si>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</si>
  <si>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</si>
  <si>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</si>
  <si>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</si>
  <si>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</si>
  <si>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</si>
  <si>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</si>
  <si>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</si>
  <si>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</si>
  <si>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</si>
  <si>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</si>
  <si>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</si>
  <si>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</si>
  <si>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</si>
  <si>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</si>
  <si>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</si>
  <si>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</si>
  <si>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</si>
  <si>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</si>
  <si>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</si>
  <si>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</si>
  <si>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</si>
  <si>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</si>
  <si>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</si>
  <si>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</si>
  <si>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</si>
  <si>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</si>
  <si>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</si>
  <si>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</si>
  <si>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</si>
  <si>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</si>
  <si>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</si>
  <si>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</si>
  <si>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</si>
  <si>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</si>
  <si>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</si>
  <si>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</si>
  <si>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</si>
  <si>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</si>
  <si>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</si>
  <si>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</si>
  <si>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</si>
  <si>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</si>
  <si>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</si>
  <si>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</si>
  <si>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</si>
  <si>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</si>
  <si>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</si>
  <si>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</si>
  <si>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</si>
  <si>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</si>
  <si>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</si>
  <si>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</si>
  <si>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</si>
  <si>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</si>
  <si>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</si>
  <si>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</si>
  <si>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</si>
  <si>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</si>
  <si>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</si>
  <si>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</si>
  <si>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</si>
  <si>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</si>
  <si>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</si>
  <si>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</si>
  <si>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</si>
  <si>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</si>
  <si>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</si>
  <si>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</si>
  <si>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</si>
  <si>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</si>
  <si>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</si>
  <si>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</si>
  <si>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</si>
  <si>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</si>
  <si>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</si>
  <si>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</si>
  <si>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</si>
  <si>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</si>
  <si>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</si>
  <si>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</si>
  <si>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</si>
  <si>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</si>
  <si>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</si>
  <si>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</si>
  <si>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</si>
  <si>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</si>
  <si>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</si>
  <si>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</si>
  <si>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</si>
  <si>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</si>
  <si>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</si>
  <si>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</si>
  <si>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</si>
  <si>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</si>
  <si>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</si>
  <si>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</si>
  <si>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</si>
  <si>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</si>
  <si>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</si>
  <si>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</si>
  <si>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</si>
  <si>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</si>
  <si>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</si>
  <si>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</si>
  <si>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</si>
  <si>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</si>
  <si>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</si>
  <si>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</si>
  <si>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</si>
  <si>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</si>
  <si>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</si>
  <si>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</si>
  <si>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</si>
  <si>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</si>
  <si>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</si>
  <si>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</si>
  <si>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</si>
  <si>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</si>
  <si>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</si>
  <si>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</si>
  <si>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</si>
  <si>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</si>
  <si>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</si>
  <si>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</si>
  <si>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</si>
  <si>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</si>
  <si>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</si>
  <si>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</si>
  <si>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</si>
  <si>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</si>
  <si>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</si>
  <si>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</si>
  <si>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</si>
  <si>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</si>
  <si>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</si>
  <si>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</si>
  <si>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</si>
  <si>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</si>
  <si>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</si>
  <si>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</si>
  <si>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</si>
  <si>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</si>
  <si>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</si>
  <si>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</si>
  <si>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</si>
  <si>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</si>
  <si>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</si>
  <si>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</si>
  <si>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</si>
  <si>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</si>
  <si>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</si>
  <si>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</si>
  <si>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</si>
  <si>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</si>
  <si>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</si>
  <si>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</si>
  <si>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</si>
  <si>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</si>
  <si>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</si>
  <si>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</si>
  <si>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</si>
  <si>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</si>
  <si>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</si>
  <si>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</si>
  <si>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</si>
  <si>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</si>
  <si>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</si>
  <si>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</si>
  <si>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</si>
  <si>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</si>
  <si>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</si>
  <si>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</si>
  <si>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</si>
  <si>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</si>
  <si>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</si>
  <si>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</si>
  <si>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</si>
  <si>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</si>
  <si>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</si>
  <si>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</si>
  <si>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</si>
  <si>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</si>
  <si>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</si>
  <si>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</si>
  <si>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</si>
  <si>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</si>
  <si>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</si>
  <si>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</si>
  <si>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</si>
  <si>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</si>
  <si>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</si>
  <si>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</si>
  <si>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</si>
  <si>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</si>
  <si>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</si>
  <si>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</si>
  <si>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</si>
  <si>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</si>
  <si>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</si>
  <si>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</si>
  <si>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</si>
  <si>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</si>
  <si>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</si>
  <si>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</si>
  <si>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</si>
  <si>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</si>
  <si>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</si>
  <si>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</si>
  <si>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</si>
  <si>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</si>
  <si>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</si>
  <si>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</si>
  <si>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</si>
  <si>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</si>
  <si>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</si>
  <si>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</si>
  <si>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</si>
  <si>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</si>
  <si>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</si>
  <si>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</si>
  <si>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</si>
  <si>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</si>
  <si>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</si>
  <si>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</si>
  <si>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</si>
  <si>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</si>
  <si>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</si>
  <si>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</si>
  <si>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</si>
  <si>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</si>
  <si>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</si>
  <si>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</si>
  <si>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</si>
  <si>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</si>
  <si>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</si>
  <si>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</si>
  <si>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</si>
  <si>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</si>
  <si>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</si>
  <si>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</si>
  <si>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</si>
  <si>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</si>
  <si>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</si>
  <si>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</si>
  <si>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</si>
  <si>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</si>
  <si>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</si>
  <si>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</si>
  <si>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</si>
  <si>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</si>
  <si>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</si>
  <si>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</si>
  <si>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</si>
  <si>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</si>
  <si>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</si>
  <si>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</si>
  <si>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</si>
  <si>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</si>
  <si>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</si>
  <si>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</si>
  <si>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</si>
  <si>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</si>
  <si>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</si>
  <si>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</si>
  <si>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</si>
  <si>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</si>
  <si>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</si>
  <si>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</si>
  <si>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</si>
  <si>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</si>
  <si>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</si>
  <si>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</si>
  <si>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</si>
  <si>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</si>
  <si>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</si>
  <si>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</si>
  <si>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</si>
  <si>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</si>
  <si>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</si>
  <si>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</si>
  <si>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</si>
  <si>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</si>
  <si>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</si>
  <si>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</si>
  <si>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</si>
  <si>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</si>
  <si>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</si>
  <si>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</si>
  <si>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</si>
  <si>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</si>
  <si>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</si>
  <si>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</si>
  <si>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</si>
  <si>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</si>
  <si>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</si>
  <si>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</si>
  <si>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</si>
  <si>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</si>
  <si>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</si>
  <si>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</si>
  <si>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</si>
  <si>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</si>
  <si>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</si>
  <si>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</si>
  <si>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</si>
  <si>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</si>
  <si>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</si>
  <si>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</si>
  <si>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</si>
  <si>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</si>
  <si>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</si>
  <si>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</si>
  <si>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</si>
  <si>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</si>
  <si>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</si>
  <si>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</si>
  <si>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</si>
  <si>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</si>
  <si>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</si>
  <si>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</si>
  <si>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</si>
  <si>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</si>
  <si>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</si>
  <si>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</si>
  <si>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</si>
  <si>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</si>
  <si>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</si>
  <si>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</si>
  <si>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</si>
  <si>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</si>
  <si>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</si>
  <si>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</si>
  <si>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</si>
  <si>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</si>
  <si>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</si>
  <si>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</si>
  <si>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</si>
  <si>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</si>
  <si>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</si>
  <si>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</si>
  <si>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</si>
  <si>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</si>
  <si>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</si>
  <si>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</si>
  <si>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</si>
  <si>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</si>
  <si>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</si>
  <si>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</si>
  <si>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</si>
  <si>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</si>
  <si>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</si>
  <si>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</si>
  <si>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</si>
  <si>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</si>
  <si>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</si>
  <si>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</si>
  <si>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</si>
  <si>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</si>
  <si>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</si>
  <si>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</si>
  <si>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</si>
  <si>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</si>
  <si>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</si>
  <si>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</si>
  <si>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</si>
  <si>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</si>
  <si>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</si>
  <si>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</si>
  <si>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</si>
  <si>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</si>
  <si>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</si>
  <si>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</si>
  <si>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</si>
  <si>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</si>
  <si>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</si>
  <si>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</si>
  <si>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</si>
  <si>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</si>
  <si>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</si>
  <si>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</si>
  <si>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</si>
  <si>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</si>
  <si>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</si>
  <si>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</si>
  <si>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</si>
  <si>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</si>
  <si>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</si>
  <si>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</si>
  <si>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</si>
  <si>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</si>
  <si>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</si>
  <si>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</si>
  <si>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</si>
  <si>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</si>
  <si>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</si>
  <si>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</si>
  <si>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</si>
  <si>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</si>
  <si>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</si>
  <si>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</si>
  <si>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</si>
  <si>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</si>
  <si>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</si>
  <si>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</si>
  <si>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</si>
  <si>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</si>
  <si>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</si>
  <si>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</si>
  <si>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</si>
  <si>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</si>
  <si>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</si>
  <si>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</si>
  <si>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</si>
  <si>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</si>
  <si>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</si>
  <si>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</si>
  <si>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</si>
  <si>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</si>
  <si>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</si>
  <si>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</si>
  <si>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</si>
  <si>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</si>
  <si>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</si>
  <si>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</si>
  <si>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</si>
  <si>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</si>
  <si>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</si>
  <si>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</si>
  <si>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</si>
  <si>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</si>
  <si>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</si>
  <si>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</si>
  <si>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</si>
  <si>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</si>
  <si>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</si>
  <si>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</si>
  <si>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</si>
  <si>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</si>
  <si>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</si>
  <si>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</si>
  <si>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</si>
  <si>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</si>
  <si>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</si>
  <si>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</si>
  <si>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</si>
  <si>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</si>
  <si>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</si>
  <si>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</si>
  <si>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</si>
  <si>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</si>
  <si>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</si>
  <si>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</si>
  <si>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</si>
  <si>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</si>
  <si>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</si>
  <si>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</si>
  <si>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</si>
  <si>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</si>
  <si>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</si>
  <si>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</si>
  <si>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</si>
  <si>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</si>
  <si>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</si>
  <si>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</si>
  <si>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</si>
  <si>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</si>
  <si>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</si>
  <si>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</si>
  <si>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</si>
  <si>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</si>
  <si>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</si>
  <si>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</si>
  <si>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</si>
  <si>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</si>
  <si>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</si>
  <si>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</si>
  <si>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</si>
  <si>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</si>
  <si>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</si>
  <si>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</si>
  <si>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</si>
  <si>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</si>
  <si>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</si>
  <si>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</si>
  <si>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</si>
  <si>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</si>
  <si>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</si>
  <si>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</si>
  <si>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</si>
  <si>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</si>
  <si>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</si>
  <si>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</si>
  <si>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</si>
  <si>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</si>
  <si>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</si>
  <si>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</si>
  <si>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</si>
  <si>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</si>
  <si>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</si>
  <si>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</si>
  <si>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</si>
  <si>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</si>
  <si>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</si>
  <si>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</si>
  <si>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</si>
  <si>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</si>
  <si>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</si>
  <si>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</si>
  <si>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</si>
  <si>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</si>
  <si>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</si>
  <si>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</si>
  <si>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</si>
  <si>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</si>
  <si>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</si>
  <si>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</si>
  <si>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</si>
  <si>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</si>
  <si>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</si>
  <si>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</si>
  <si>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</si>
  <si>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</si>
  <si>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</si>
  <si>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</si>
  <si>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</si>
  <si>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</si>
  <si>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</si>
  <si>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</si>
  <si>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</si>
  <si>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</si>
  <si>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</si>
  <si>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</si>
  <si>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</si>
  <si>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</si>
  <si>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</si>
  <si>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</si>
  <si>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</si>
  <si>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</si>
  <si>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</si>
  <si>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</si>
  <si>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</si>
  <si>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</si>
  <si>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</si>
  <si>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</si>
  <si>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</si>
  <si>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</si>
  <si>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</si>
  <si>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</si>
  <si>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</si>
  <si>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</si>
  <si>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</si>
  <si>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</si>
  <si>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</si>
  <si>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</si>
  <si>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</si>
  <si>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</si>
  <si>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</si>
  <si>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</si>
  <si>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</si>
  <si>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</si>
  <si>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</si>
  <si>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</si>
  <si>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</si>
  <si>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</si>
  <si>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</si>
  <si>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</si>
  <si>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</si>
  <si>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</si>
  <si>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</si>
  <si>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</si>
  <si>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</si>
  <si>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</si>
  <si>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</si>
  <si>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</si>
  <si>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</si>
  <si>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</si>
  <si>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</si>
  <si>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</si>
  <si>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</si>
  <si>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</si>
  <si>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</si>
  <si>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</si>
  <si>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</si>
  <si>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</si>
  <si>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</si>
  <si>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</si>
  <si>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</si>
  <si>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</si>
  <si>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</si>
  <si>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</si>
  <si>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</si>
  <si>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</si>
  <si>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</si>
  <si>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</si>
  <si>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</si>
  <si>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</si>
  <si>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</si>
  <si>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</si>
  <si>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</si>
  <si>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</si>
  <si>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</si>
  <si>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</si>
  <si>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</si>
  <si>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</si>
  <si>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</si>
  <si>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</si>
  <si>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</si>
  <si>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</si>
  <si>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</si>
  <si>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</si>
  <si>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</si>
  <si>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</si>
  <si>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</si>
  <si>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</si>
  <si>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</si>
  <si>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</si>
  <si>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</si>
  <si>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</si>
  <si>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</si>
  <si>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</si>
  <si>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</si>
  <si>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</si>
  <si>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</si>
  <si>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</si>
  <si>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</si>
  <si>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</si>
  <si>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</si>
  <si>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</si>
  <si>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</si>
  <si>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</si>
  <si>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</si>
  <si>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</si>
  <si>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</si>
  <si>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</si>
  <si>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</si>
  <si>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</si>
  <si>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</si>
  <si>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</si>
  <si>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</si>
  <si>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</si>
  <si>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</si>
  <si>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</si>
  <si>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</si>
  <si>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</si>
  <si>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</si>
  <si>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</si>
  <si>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</si>
  <si>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</si>
  <si>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</si>
  <si>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</si>
  <si>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</si>
  <si>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</si>
  <si>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</si>
  <si>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</si>
  <si>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</si>
  <si>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</si>
  <si>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</si>
  <si>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</si>
  <si>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</si>
  <si>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</si>
  <si>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</si>
  <si>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</si>
  <si>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</si>
  <si>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</si>
  <si>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</si>
  <si>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</si>
  <si>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</si>
  <si>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</si>
  <si>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</si>
  <si>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</si>
  <si>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</si>
  <si>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</si>
  <si>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</si>
  <si>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</si>
  <si>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</si>
  <si>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</si>
  <si>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</si>
  <si>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</si>
  <si>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</si>
  <si>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</si>
  <si>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</si>
  <si>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</si>
  <si>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</si>
  <si>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</si>
  <si>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</si>
  <si>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</si>
  <si>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</si>
  <si>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</si>
  <si>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</si>
  <si>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</si>
  <si>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</si>
  <si>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</si>
  <si>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</si>
  <si>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</si>
  <si>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</si>
  <si>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</si>
  <si>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</si>
  <si>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</si>
  <si>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</si>
  <si>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</si>
  <si>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</si>
  <si>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</si>
  <si>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</si>
  <si>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</si>
  <si>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</si>
  <si>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</si>
  <si>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</si>
  <si>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</si>
  <si>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</si>
  <si>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</si>
  <si>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</si>
  <si>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</si>
  <si>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</si>
  <si>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</si>
  <si>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</si>
  <si>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</si>
  <si>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</si>
  <si>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</si>
  <si>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</si>
  <si>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</si>
  <si>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</si>
  <si>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</si>
  <si>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</si>
  <si>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</si>
  <si>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</si>
  <si>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</si>
  <si>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</si>
  <si>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</si>
  <si>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</si>
  <si>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</si>
  <si>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</si>
  <si>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</si>
  <si>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</si>
  <si>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</si>
  <si>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</si>
  <si>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</si>
  <si>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</si>
  <si>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</si>
  <si>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</si>
  <si>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</si>
  <si>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</si>
  <si>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</si>
  <si>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</si>
  <si>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</si>
  <si>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</si>
  <si>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</si>
  <si>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</si>
  <si>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</si>
  <si>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</si>
  <si>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</si>
  <si>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</si>
  <si>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</si>
  <si>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</si>
  <si>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</si>
  <si>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</si>
  <si>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</si>
  <si>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</si>
  <si>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</si>
  <si>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</si>
  <si>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</si>
  <si>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</si>
  <si>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</si>
  <si>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</si>
  <si>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</si>
  <si>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</si>
  <si>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</si>
  <si>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</si>
  <si>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</si>
  <si>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</si>
  <si>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</si>
  <si>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</si>
  <si>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</si>
  <si>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</si>
  <si>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</si>
  <si>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</si>
  <si>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</si>
  <si>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</si>
  <si>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</si>
  <si>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</si>
  <si>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</si>
  <si>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</si>
  <si>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</si>
  <si>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</si>
  <si>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</si>
  <si>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</si>
  <si>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</si>
  <si>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</si>
  <si>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</si>
  <si>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</si>
  <si>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</si>
  <si>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</si>
  <si>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</si>
  <si>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</si>
  <si>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</si>
  <si>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</si>
  <si>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</si>
  <si>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</si>
  <si>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</si>
  <si>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</si>
  <si>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</si>
  <si>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</si>
  <si>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</si>
  <si>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</si>
  <si>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</si>
  <si>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</si>
  <si>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</si>
  <si>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</si>
  <si>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</si>
  <si>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</si>
  <si>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</si>
  <si>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</si>
  <si>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</si>
  <si>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</si>
  <si>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</si>
  <si>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</si>
  <si>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</si>
  <si>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</si>
  <si>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</si>
  <si>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</si>
  <si>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</si>
  <si>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</si>
  <si>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</si>
  <si>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</si>
  <si>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</si>
  <si>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</si>
  <si>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</si>
  <si>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</si>
  <si>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</si>
  <si>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</si>
  <si>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</si>
  <si>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</si>
  <si>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</si>
  <si>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</si>
  <si>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</si>
  <si>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</si>
  <si>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</si>
  <si>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</si>
  <si>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</si>
  <si>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</si>
  <si>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</si>
  <si>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</si>
  <si>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</si>
  <si>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</si>
  <si>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</si>
  <si>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</si>
  <si>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</si>
  <si>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</si>
  <si>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</si>
  <si>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</si>
  <si>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</si>
  <si>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</si>
  <si>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</si>
  <si>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</si>
  <si>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</si>
  <si>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</si>
  <si>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</si>
  <si>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</si>
  <si>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</si>
  <si>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</si>
  <si>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</si>
  <si>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</si>
  <si>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</si>
  <si>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</si>
  <si>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</si>
  <si>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</si>
  <si>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</si>
  <si>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</si>
  <si>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</si>
  <si>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</si>
  <si>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</si>
  <si>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</si>
  <si>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</si>
  <si>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</si>
  <si>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</si>
  <si>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</si>
  <si>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</si>
  <si>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</si>
  <si>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</si>
  <si>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</si>
  <si>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</si>
  <si>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</si>
  <si>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</si>
  <si>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</si>
  <si>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</si>
  <si>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</si>
  <si>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</si>
  <si>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</si>
  <si>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</si>
  <si>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</si>
  <si>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</si>
  <si>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</si>
  <si>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</si>
  <si>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</si>
  <si>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</si>
  <si>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</si>
  <si>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</si>
  <si>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</si>
  <si>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</si>
  <si>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</si>
  <si>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</si>
  <si>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</si>
  <si>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</si>
  <si>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</si>
  <si>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</si>
  <si>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</si>
  <si>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</si>
  <si>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</si>
  <si>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</si>
  <si>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</si>
  <si>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</si>
  <si>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</si>
  <si>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</si>
  <si>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</si>
  <si>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</si>
  <si>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</si>
  <si>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</si>
  <si>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</si>
  <si>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</si>
  <si>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</si>
  <si>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</si>
  <si>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</si>
  <si>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</si>
  <si>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</si>
  <si>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</si>
  <si>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</si>
  <si>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</si>
  <si>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</si>
  <si>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</si>
  <si>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</si>
  <si>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</si>
  <si>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</si>
  <si>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</si>
  <si>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</si>
  <si>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</si>
  <si>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</si>
  <si>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</si>
  <si>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</si>
  <si>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</si>
  <si>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</si>
  <si>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</si>
  <si>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</si>
  <si>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</si>
  <si>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</si>
  <si>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</si>
  <si>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</si>
  <si>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</si>
  <si>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</si>
  <si>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</si>
  <si>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</si>
  <si>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</si>
  <si>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</si>
  <si>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</si>
  <si>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</si>
  <si>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</si>
  <si>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</si>
  <si>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</si>
  <si>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</si>
  <si>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</si>
  <si>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</si>
  <si>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</si>
  <si>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</si>
  <si>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</si>
  <si>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</si>
  <si>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</si>
  <si>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</si>
  <si>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</si>
  <si>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</si>
  <si>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</si>
  <si>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</si>
  <si>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</si>
  <si>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</si>
  <si>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</si>
  <si>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</si>
  <si>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</si>
  <si>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</si>
  <si>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</si>
  <si>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</si>
  <si>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</si>
  <si>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</si>
  <si>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</si>
  <si>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</si>
  <si>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</si>
  <si>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</si>
  <si>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</si>
  <si>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</si>
  <si>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</si>
  <si>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</si>
  <si>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</si>
  <si>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</si>
  <si>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</si>
  <si>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</si>
  <si>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</si>
  <si>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</si>
  <si>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</si>
  <si>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</si>
  <si>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</si>
  <si>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</si>
  <si>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</si>
  <si>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</si>
  <si>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</si>
  <si>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</si>
  <si>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</si>
  <si>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</si>
  <si>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</si>
  <si>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</si>
  <si>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</si>
  <si>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</si>
  <si>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</si>
  <si>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</si>
  <si>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</si>
  <si>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</si>
  <si>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</si>
  <si>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</si>
  <si>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</si>
  <si>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</si>
  <si>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</si>
  <si>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</si>
  <si>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</si>
  <si>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</si>
  <si>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</si>
  <si>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</si>
  <si>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</si>
  <si>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</si>
  <si>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</si>
  <si>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</si>
  <si>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</si>
  <si>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</si>
  <si>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</si>
  <si>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</si>
  <si>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</si>
  <si>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</si>
  <si>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</si>
  <si>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</si>
  <si>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</si>
  <si>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</si>
  <si>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</si>
  <si>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</si>
  <si>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</si>
  <si>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</si>
  <si>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</si>
  <si>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</si>
  <si>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</si>
  <si>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</si>
  <si>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</si>
  <si>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</si>
  <si>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</si>
  <si>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</si>
  <si>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</si>
  <si>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</si>
  <si>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</si>
  <si>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</si>
  <si>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</si>
  <si>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</si>
  <si>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</si>
  <si>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</si>
  <si>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</si>
  <si>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</si>
  <si>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</si>
  <si>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</si>
  <si>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</si>
  <si>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</si>
  <si>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</si>
  <si>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</si>
  <si>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</si>
  <si>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</si>
  <si>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</si>
  <si>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</si>
  <si>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</si>
  <si>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</si>
  <si>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</si>
  <si>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</si>
  <si>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</si>
  <si>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</si>
  <si>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</si>
  <si>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</si>
  <si>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</si>
  <si>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</si>
  <si>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</si>
  <si>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</si>
  <si>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</si>
  <si>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</si>
  <si>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</si>
  <si>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</si>
  <si>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</si>
  <si>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</si>
  <si>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</si>
  <si>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</si>
  <si>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</si>
  <si>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</si>
  <si>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</si>
  <si>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</si>
  <si>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</si>
  <si>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</si>
  <si>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</si>
  <si>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</si>
  <si>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</si>
  <si>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</si>
  <si>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</si>
  <si>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</si>
  <si>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</si>
  <si>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</si>
  <si>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</si>
  <si>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</si>
  <si>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</si>
  <si>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</si>
  <si>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</si>
  <si>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</si>
  <si>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</si>
  <si>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</si>
  <si>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</si>
  <si>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</si>
  <si>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</si>
  <si>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</si>
  <si>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</si>
  <si>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</si>
  <si>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</si>
  <si>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</si>
  <si>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</si>
  <si>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</si>
  <si>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</si>
  <si>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</si>
  <si>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</si>
  <si>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</si>
  <si>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</si>
  <si>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</si>
  <si>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</si>
  <si>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</si>
  <si>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</si>
  <si>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</si>
  <si>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</si>
  <si>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</si>
  <si>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</si>
  <si>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</si>
  <si>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</si>
  <si>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</si>
  <si>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</si>
  <si>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</si>
  <si>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</si>
  <si>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</si>
  <si>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</si>
  <si>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</si>
  <si>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</si>
  <si>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</si>
  <si>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</si>
  <si>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</si>
  <si>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</si>
  <si>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</si>
  <si>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</si>
  <si>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</si>
  <si>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</si>
  <si>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</si>
  <si>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</si>
  <si>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</si>
  <si>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</si>
  <si>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</si>
  <si>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</si>
  <si>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</si>
  <si>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</si>
  <si>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</si>
  <si>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</si>
  <si>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</si>
  <si>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</si>
  <si>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</si>
  <si>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</si>
  <si>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</si>
  <si>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</si>
  <si>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</si>
  <si>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</si>
  <si>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</si>
  <si>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</si>
  <si>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</si>
  <si>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</si>
  <si>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</si>
  <si>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</si>
  <si>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</si>
  <si>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</si>
  <si>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</si>
  <si>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</si>
  <si>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</si>
  <si>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</si>
  <si>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</si>
  <si>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</si>
  <si>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</si>
  <si>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</si>
  <si>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</si>
  <si>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</si>
  <si>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</si>
  <si>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</si>
  <si>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</si>
  <si>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</si>
  <si>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</si>
  <si>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</si>
  <si>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</si>
  <si>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</si>
  <si>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</si>
  <si>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</si>
  <si>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</si>
  <si>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</si>
  <si>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</si>
  <si>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</si>
  <si>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</si>
  <si>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</si>
  <si>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</si>
  <si>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</si>
  <si>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</si>
  <si>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</si>
  <si>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</si>
  <si>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</si>
  <si>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</si>
  <si>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</si>
  <si>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</si>
  <si>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</si>
  <si>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</si>
  <si>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</si>
  <si>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</si>
  <si>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</si>
  <si>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</si>
  <si>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</si>
  <si>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</si>
  <si>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</si>
  <si>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</si>
  <si>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</si>
  <si>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</si>
  <si>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</si>
  <si>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</si>
  <si>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</si>
  <si>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</si>
  <si>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</si>
  <si>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</si>
  <si>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</si>
  <si>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</si>
  <si>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</si>
  <si>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</si>
  <si>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</si>
  <si>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</si>
  <si>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</si>
  <si>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</si>
  <si>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</si>
  <si>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</si>
  <si>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</si>
  <si>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</si>
  <si>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</si>
  <si>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</si>
  <si>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</si>
  <si>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</si>
  <si>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</si>
  <si>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</si>
  <si>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</si>
  <si>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</si>
  <si>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</si>
  <si>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</si>
  <si>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</si>
  <si>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</si>
  <si>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</si>
  <si>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</si>
  <si>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</si>
  <si>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</si>
  <si>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</si>
  <si>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</si>
  <si>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</si>
  <si>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</si>
  <si>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</si>
  <si>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</si>
  <si>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</si>
  <si>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</si>
  <si>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</si>
  <si>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</si>
  <si>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</si>
  <si>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</si>
  <si>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</si>
  <si>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</si>
  <si>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</si>
  <si>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</si>
  <si>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</si>
  <si>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</si>
  <si>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</si>
  <si>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</si>
  <si>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</si>
  <si>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</si>
  <si>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</si>
  <si>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</si>
  <si>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</si>
  <si>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</si>
  <si>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</si>
  <si>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</si>
  <si>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</si>
  <si>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</si>
  <si>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</si>
  <si>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</si>
  <si>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</si>
  <si>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</si>
  <si>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</si>
  <si>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</si>
  <si>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</si>
  <si>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</si>
  <si>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</si>
  <si>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</si>
  <si>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</si>
  <si>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</si>
  <si>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</si>
  <si>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</si>
  <si>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</si>
  <si>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</si>
  <si>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</si>
  <si>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</si>
  <si>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</si>
  <si>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</si>
  <si>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</si>
  <si>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</si>
  <si>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</si>
  <si>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</si>
  <si>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</si>
  <si>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</si>
  <si>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</si>
  <si>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</si>
  <si>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</si>
  <si>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</si>
  <si>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</si>
  <si>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</si>
  <si>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</si>
  <si>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</si>
  <si>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</si>
  <si>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</si>
  <si>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</si>
  <si>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</si>
  <si>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</si>
  <si>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</si>
  <si>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</si>
  <si>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</si>
  <si>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</si>
  <si>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</si>
  <si>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</si>
  <si>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</si>
  <si>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</si>
  <si>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</si>
  <si>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</si>
  <si>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</si>
  <si>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</si>
  <si>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</si>
  <si>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</si>
  <si>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</si>
  <si>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</si>
  <si>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</si>
  <si>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</si>
  <si>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</si>
  <si>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</si>
  <si>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</si>
  <si>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</si>
  <si>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</si>
  <si>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</si>
  <si>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</si>
  <si>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</si>
  <si>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</si>
  <si>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</si>
  <si>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</si>
  <si>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</si>
  <si>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</si>
  <si>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</si>
  <si>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</si>
  <si>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</si>
  <si>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</si>
  <si>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</si>
  <si>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</si>
  <si>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</si>
  <si>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</si>
  <si>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</si>
  <si>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</si>
  <si>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</si>
  <si>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</si>
  <si>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</si>
  <si>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</si>
  <si>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</si>
  <si>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</si>
  <si>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</si>
  <si>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</si>
  <si>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</si>
  <si>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</si>
  <si>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</si>
  <si>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</si>
  <si>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</si>
  <si>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</si>
  <si>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</si>
  <si>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</si>
  <si>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</si>
  <si>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</si>
  <si>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</si>
  <si>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</si>
  <si>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</si>
  <si>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</si>
  <si>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</si>
  <si>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</si>
  <si>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</si>
  <si>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</si>
  <si>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</si>
  <si>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</si>
  <si>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</si>
  <si>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</si>
  <si>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</si>
  <si>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</si>
  <si>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</si>
  <si>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</si>
  <si>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</si>
  <si>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</si>
  <si>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</si>
  <si>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</si>
  <si>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</si>
  <si>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</si>
  <si>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</si>
  <si>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</si>
  <si>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</si>
  <si>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</si>
  <si>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</si>
  <si>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</si>
  <si>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</si>
  <si>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</si>
  <si>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</si>
  <si>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</si>
  <si>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</si>
  <si>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</si>
  <si>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</si>
  <si>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</si>
  <si>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</si>
  <si>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</si>
  <si>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</si>
  <si>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</si>
  <si>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</si>
  <si>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</si>
  <si>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</si>
  <si>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</si>
  <si>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</si>
  <si>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</si>
  <si>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</si>
  <si>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</si>
  <si>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</si>
  <si>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</si>
  <si>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</si>
  <si>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</si>
  <si>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</si>
  <si>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</si>
  <si>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</si>
  <si>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</si>
  <si>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</si>
  <si>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</si>
  <si>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</si>
  <si>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</si>
  <si>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</si>
  <si>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</si>
  <si>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</si>
  <si>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</si>
  <si>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</si>
  <si>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</si>
  <si>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</si>
  <si>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</si>
  <si>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</si>
  <si>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</si>
  <si>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</si>
  <si>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</si>
  <si>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</si>
  <si>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</si>
  <si>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</si>
  <si>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</si>
  <si>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</si>
  <si>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</si>
  <si>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</si>
  <si>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</si>
  <si>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</si>
  <si>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</si>
  <si>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</si>
  <si>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</si>
  <si>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</si>
  <si>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</si>
  <si>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</si>
  <si>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</si>
  <si>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</si>
  <si>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</si>
  <si>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</si>
  <si>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</si>
  <si>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</si>
  <si>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</si>
  <si>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</si>
  <si>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</si>
  <si>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</si>
  <si>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</si>
  <si>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</si>
  <si>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</si>
  <si>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</si>
  <si>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</si>
  <si>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</si>
  <si>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</si>
  <si>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</si>
  <si>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</si>
  <si>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</si>
  <si>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</si>
  <si>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</si>
  <si>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</si>
  <si>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</si>
  <si>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</si>
  <si>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</si>
  <si>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</si>
  <si>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</si>
  <si>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</si>
  <si>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</si>
  <si>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</si>
  <si>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</si>
  <si>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</si>
  <si>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</si>
  <si>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</si>
  <si>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</si>
  <si>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</si>
  <si>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</si>
  <si>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</si>
  <si>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</si>
  <si>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</si>
  <si>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</si>
  <si>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</si>
  <si>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</si>
  <si>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</si>
  <si>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</si>
  <si>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</si>
  <si>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</si>
  <si>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</si>
  <si>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</si>
  <si>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</si>
  <si>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</si>
  <si>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</si>
  <si>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</si>
  <si>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</si>
  <si>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</si>
  <si>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</si>
  <si>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</si>
  <si>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</si>
  <si>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</si>
  <si>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</si>
  <si>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</si>
  <si>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</si>
  <si>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</si>
  <si>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</si>
  <si>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</si>
  <si>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</si>
  <si>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</si>
  <si>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</si>
  <si>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</si>
  <si>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</si>
  <si>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</si>
  <si>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</si>
  <si>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</si>
  <si>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</si>
  <si>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</si>
  <si>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</si>
  <si>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</si>
  <si>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</si>
  <si>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</si>
  <si>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</si>
  <si>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</si>
  <si>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</si>
  <si>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</si>
  <si>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</si>
  <si>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</si>
  <si>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</si>
  <si>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</si>
  <si>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</si>
  <si>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</si>
  <si>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</si>
  <si>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</si>
  <si>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</si>
  <si>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</si>
  <si>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</si>
  <si>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</si>
  <si>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</si>
  <si>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</si>
  <si>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</si>
  <si>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</si>
  <si>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</si>
  <si>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</si>
  <si>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</si>
  <si>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</si>
  <si>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</si>
  <si>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</si>
  <si>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</si>
  <si>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</si>
  <si>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</si>
  <si>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</si>
  <si>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</si>
  <si>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</si>
  <si>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</si>
  <si>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</si>
  <si>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</si>
  <si>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</si>
  <si>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</si>
  <si>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</si>
  <si>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</si>
  <si>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</si>
  <si>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</si>
  <si>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</si>
  <si>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</si>
  <si>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</si>
  <si>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</si>
  <si>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</si>
  <si>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</si>
  <si>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</si>
  <si>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</si>
  <si>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</si>
  <si>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</si>
  <si>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</si>
  <si>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</si>
  <si>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</si>
  <si>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</si>
  <si>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</si>
  <si>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</si>
  <si>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</si>
  <si>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</si>
  <si>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</si>
  <si>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</si>
  <si>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</si>
  <si>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</si>
  <si>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</si>
  <si>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</si>
  <si>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</si>
  <si>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</si>
  <si>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</si>
  <si>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</si>
  <si>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</si>
  <si>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</si>
  <si>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</si>
  <si>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</si>
  <si>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</si>
  <si>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</si>
  <si>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</si>
  <si>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</si>
  <si>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</si>
  <si>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</si>
  <si>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</si>
  <si>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</si>
  <si>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</si>
  <si>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</si>
  <si>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</si>
  <si>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</si>
  <si>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</si>
  <si>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</si>
  <si>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</si>
  <si>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</si>
  <si>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</si>
  <si>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</si>
  <si>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</si>
  <si>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</si>
  <si>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</si>
  <si>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</si>
  <si>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</si>
  <si>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</si>
  <si>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</si>
  <si>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</si>
  <si>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</si>
  <si>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</si>
  <si>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</si>
  <si>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</si>
  <si>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</si>
  <si>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</si>
  <si>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</si>
  <si>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</si>
  <si>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</si>
  <si>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</si>
  <si>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</si>
  <si>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</si>
  <si>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</si>
  <si>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</si>
  <si>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</si>
  <si>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</si>
  <si>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</si>
  <si>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</si>
  <si>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</si>
  <si>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</si>
  <si>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</si>
  <si>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</si>
  <si>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</si>
  <si>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</si>
  <si>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</si>
  <si>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</si>
  <si>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</si>
  <si>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</si>
  <si>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</si>
  <si>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</si>
  <si>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</si>
  <si>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</si>
  <si>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</si>
  <si>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</si>
  <si>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</si>
  <si>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</si>
  <si>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</si>
  <si>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</si>
  <si>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</si>
  <si>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</si>
  <si>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</si>
  <si>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</si>
  <si>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</si>
  <si>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</si>
  <si>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</si>
  <si>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</si>
  <si>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</si>
  <si>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</si>
  <si>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</si>
  <si>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</si>
  <si>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</si>
  <si>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</si>
  <si>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</si>
  <si>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</si>
  <si>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</si>
  <si>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</si>
  <si>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</si>
  <si>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</si>
  <si>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</si>
  <si>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</si>
  <si>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</si>
  <si>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</si>
  <si>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</si>
  <si>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</si>
  <si>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</si>
  <si>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</si>
  <si>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</si>
  <si>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</si>
  <si>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</si>
  <si>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</si>
  <si>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</si>
  <si>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</si>
  <si>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</si>
  <si>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</si>
  <si>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</si>
  <si>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</si>
  <si>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</si>
  <si>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</si>
  <si>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</si>
  <si>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</si>
  <si>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</si>
  <si>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</si>
  <si>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</si>
  <si>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</si>
  <si>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</si>
  <si>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</si>
  <si>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</si>
  <si>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</si>
  <si>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</si>
  <si>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</si>
  <si>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</si>
  <si>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</si>
  <si>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</si>
  <si>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</si>
  <si>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</si>
  <si>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</si>
  <si>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</si>
  <si>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</si>
  <si>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</si>
  <si>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</si>
  <si>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</si>
  <si>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</si>
  <si>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</si>
  <si>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</si>
  <si>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</si>
  <si>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</si>
  <si>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</si>
  <si>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</si>
  <si>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</si>
  <si>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</si>
  <si>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</si>
  <si>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</si>
  <si>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</si>
  <si>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</si>
  <si>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</si>
  <si>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</si>
  <si>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</si>
  <si>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</si>
  <si>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</si>
  <si>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</si>
  <si>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</si>
  <si>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</si>
  <si>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</si>
  <si>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</si>
  <si>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</si>
  <si>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</si>
  <si>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</si>
  <si>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</si>
  <si>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</si>
  <si>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</si>
  <si>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</si>
  <si>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</si>
  <si>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</si>
  <si>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</si>
  <si>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</si>
  <si>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</si>
  <si>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</si>
  <si>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</si>
  <si>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</si>
  <si>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</si>
  <si>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</si>
  <si>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</si>
  <si>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</si>
  <si>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</si>
  <si>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</si>
  <si>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</si>
  <si>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</si>
  <si>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</si>
  <si>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</si>
  <si>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</si>
  <si>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</si>
  <si>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</si>
  <si>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</si>
  <si>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</si>
  <si>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</si>
  <si>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</si>
  <si>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</si>
  <si>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</si>
  <si>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</si>
  <si>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</si>
  <si>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</si>
  <si>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</si>
  <si>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</si>
  <si>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</si>
  <si>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</si>
  <si>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</si>
  <si>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</si>
  <si>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</si>
  <si>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</si>
  <si>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</si>
  <si>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</si>
  <si>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</si>
  <si>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</si>
  <si>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</si>
  <si>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</si>
  <si>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</si>
  <si>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</si>
  <si>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</si>
  <si>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</si>
  <si>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</si>
  <si>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</si>
  <si>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</si>
  <si>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</si>
  <si>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</si>
  <si>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</si>
  <si>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</si>
  <si>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</si>
  <si>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</si>
  <si>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</si>
  <si>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</si>
  <si>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</si>
  <si>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</si>
  <si>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</si>
  <si>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</si>
  <si>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</si>
  <si>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</si>
  <si>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</si>
  <si>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</si>
  <si>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</si>
  <si>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</si>
  <si>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</si>
  <si>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</si>
  <si>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</si>
  <si>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</si>
  <si>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</si>
  <si>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</si>
  <si>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</si>
  <si>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</si>
  <si>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</si>
  <si>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</si>
  <si>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</si>
  <si>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</si>
  <si>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</si>
  <si>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</si>
  <si>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</si>
  <si>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</si>
  <si>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</si>
  <si>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</si>
  <si>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</si>
  <si>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</si>
  <si>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</si>
  <si>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</si>
  <si>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</si>
  <si>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</si>
  <si>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</si>
  <si>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</si>
  <si>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</si>
  <si>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</si>
  <si>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</si>
  <si>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</si>
  <si>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</si>
  <si>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</si>
  <si>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</si>
  <si>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</si>
  <si>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</si>
  <si>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</si>
  <si>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</si>
  <si>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</si>
  <si>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</si>
  <si>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</si>
  <si>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</si>
  <si>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</si>
  <si>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</si>
  <si>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</si>
  <si>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</si>
  <si>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</si>
  <si>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</si>
  <si>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</si>
  <si>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</si>
  <si>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</si>
  <si>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</si>
  <si>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</si>
  <si>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</si>
  <si>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</si>
  <si>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</si>
  <si>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</si>
  <si>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</si>
  <si>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</si>
  <si>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</si>
  <si>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</si>
  <si>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</si>
  <si>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</si>
  <si>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</si>
  <si>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</si>
  <si>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</si>
  <si>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</si>
  <si>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</si>
  <si>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</si>
  <si>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</si>
  <si>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</si>
  <si>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</si>
  <si>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</si>
  <si>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</si>
  <si>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</si>
  <si>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</si>
  <si>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</si>
  <si>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</si>
  <si>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</si>
  <si>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</si>
  <si>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</si>
  <si>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</si>
  <si>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</si>
  <si>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</si>
  <si>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</si>
  <si>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</si>
  <si>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</si>
  <si>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</si>
  <si>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</si>
  <si>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</si>
  <si>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</si>
  <si>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</si>
  <si>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</si>
  <si>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</si>
  <si>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</si>
  <si>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</si>
  <si>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</si>
  <si>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</si>
  <si>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</si>
  <si>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</si>
  <si>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</si>
  <si>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</si>
  <si>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</si>
  <si>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</si>
  <si>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</si>
  <si>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</si>
  <si>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</si>
  <si>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</si>
  <si>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</si>
  <si>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</si>
  <si>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</si>
  <si>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</si>
  <si>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</si>
  <si>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</si>
  <si>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</si>
  <si>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</si>
  <si>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</si>
  <si>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</si>
  <si>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</si>
  <si>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</si>
  <si>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</si>
  <si>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</si>
  <si>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</si>
  <si>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</si>
  <si>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</si>
  <si>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</si>
  <si>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</si>
  <si>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</si>
  <si>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</si>
  <si>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</si>
  <si>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</si>
  <si>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</si>
  <si>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</si>
  <si>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</si>
  <si>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</si>
  <si>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</si>
  <si>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</si>
  <si>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</si>
  <si>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</si>
  <si>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</si>
  <si>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</si>
  <si>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</si>
  <si>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</si>
  <si>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</si>
  <si>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</si>
  <si>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</si>
  <si>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</si>
  <si>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</si>
  <si>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</si>
  <si>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</si>
  <si>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</si>
  <si>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</si>
  <si>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</si>
  <si>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</si>
  <si>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</si>
  <si>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</si>
  <si>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</si>
  <si>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</si>
  <si>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</si>
  <si>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</si>
  <si>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</si>
  <si>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</si>
  <si>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</si>
  <si>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</si>
  <si>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</si>
  <si>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</si>
  <si>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</si>
  <si>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</si>
  <si>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</si>
  <si>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</si>
  <si>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</si>
  <si>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</si>
  <si>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</si>
  <si>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</si>
  <si>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</si>
  <si>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</si>
  <si>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</si>
  <si>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</si>
  <si>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</si>
  <si>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</si>
  <si>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</si>
  <si>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</si>
  <si>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</si>
  <si>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</si>
  <si>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</si>
  <si>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</si>
  <si>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</si>
  <si>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</si>
  <si>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</si>
  <si>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</si>
  <si>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</si>
  <si>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</si>
  <si>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</si>
  <si>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</si>
  <si>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</si>
  <si>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</si>
  <si>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</si>
  <si>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</si>
  <si>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</si>
  <si>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</si>
  <si>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</si>
  <si>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</si>
  <si>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</si>
  <si>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</si>
  <si>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</si>
  <si>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</si>
  <si>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</si>
  <si>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</si>
  <si>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</si>
  <si>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</si>
  <si>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</si>
  <si>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</si>
  <si>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</si>
  <si>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</si>
  <si>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</si>
  <si>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</si>
  <si>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</si>
  <si>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</si>
  <si>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</si>
  <si>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</si>
  <si>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</si>
  <si>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</si>
  <si>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</si>
  <si>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</si>
  <si>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</si>
  <si>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</si>
  <si>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</si>
  <si>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</si>
  <si>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</si>
  <si>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</si>
  <si>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</si>
  <si>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</si>
  <si>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</si>
  <si>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</si>
  <si>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</si>
  <si>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</si>
  <si>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</si>
  <si>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</si>
  <si>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</si>
  <si>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</si>
  <si>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</si>
  <si>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</si>
  <si>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</si>
  <si>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</si>
  <si>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</si>
  <si>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</si>
  <si>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</si>
  <si>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</si>
  <si>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</si>
  <si>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</si>
  <si>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</si>
  <si>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</si>
  <si>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</si>
  <si>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</si>
  <si>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</si>
  <si>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</si>
  <si>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</si>
  <si>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</si>
  <si>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</si>
  <si>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</si>
  <si>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</si>
  <si>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</si>
  <si>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</si>
  <si>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</si>
  <si>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</si>
  <si>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</si>
  <si>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</si>
  <si>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</si>
  <si>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</si>
  <si>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</si>
  <si>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</si>
  <si>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</si>
  <si>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</si>
  <si>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</si>
  <si>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</si>
  <si>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</si>
  <si>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</si>
  <si>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</si>
  <si>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</si>
  <si>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</si>
  <si>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</si>
  <si>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</si>
  <si>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</si>
  <si>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</si>
  <si>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</si>
  <si>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</si>
  <si>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</si>
  <si>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</si>
  <si>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</si>
  <si>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</si>
  <si>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</si>
  <si>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</si>
  <si>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</si>
  <si>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</si>
  <si>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</si>
  <si>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</si>
  <si>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</si>
  <si>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</si>
  <si>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</si>
  <si>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</si>
  <si>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</si>
  <si>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</si>
  <si>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</si>
  <si>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</si>
  <si>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</si>
  <si>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</si>
  <si>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</si>
  <si>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</si>
  <si>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</si>
  <si>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</si>
  <si>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</si>
  <si>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</si>
  <si>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</si>
  <si>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</si>
  <si>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</si>
  <si>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</si>
  <si>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</si>
  <si>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</si>
  <si>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</si>
  <si>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</si>
  <si>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</si>
  <si>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</si>
  <si>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</si>
  <si>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</si>
  <si>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</si>
  <si>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</si>
  <si>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</si>
  <si>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</si>
  <si>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</si>
  <si>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</si>
  <si>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</si>
  <si>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</si>
  <si>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</si>
  <si>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</si>
  <si>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</si>
  <si>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</si>
  <si>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</si>
  <si>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</si>
  <si>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</si>
  <si>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</si>
  <si>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</si>
  <si>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</si>
  <si>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</si>
  <si>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</si>
  <si>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</si>
  <si>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</si>
  <si>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</si>
  <si>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</si>
  <si>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</si>
  <si>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</si>
  <si>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</si>
  <si>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</si>
  <si>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</si>
  <si>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</si>
  <si>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</si>
  <si>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</si>
  <si>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</si>
  <si>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</si>
  <si>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</si>
  <si>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</si>
  <si>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</si>
  <si>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</si>
  <si>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</si>
  <si>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</si>
  <si>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</si>
  <si>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</si>
  <si>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</si>
  <si>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</si>
  <si>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</si>
  <si>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</si>
  <si>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</si>
  <si>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</si>
  <si>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</si>
  <si>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</si>
  <si>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</si>
  <si>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</si>
  <si>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</si>
  <si>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</si>
  <si>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</si>
  <si>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</si>
  <si>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</si>
  <si>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</si>
  <si>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</si>
  <si>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</si>
  <si>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</si>
  <si>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</si>
  <si>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</si>
  <si>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</si>
  <si>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</si>
  <si>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</si>
  <si>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</si>
  <si>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</si>
  <si>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</si>
  <si>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</si>
  <si>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</si>
  <si>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</si>
  <si>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</si>
  <si>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</si>
  <si>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</si>
  <si>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</si>
  <si>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</si>
  <si>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</si>
  <si>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</si>
  <si>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</si>
  <si>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</si>
  <si>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</si>
  <si>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</si>
  <si>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</si>
  <si>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</si>
  <si>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</si>
  <si>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</si>
  <si>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</si>
  <si>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</si>
  <si>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</si>
  <si>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</si>
  <si>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</si>
  <si>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</si>
  <si>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</si>
  <si>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</si>
  <si>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</si>
  <si>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</si>
  <si>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</si>
  <si>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</si>
  <si>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</si>
  <si>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</si>
  <si>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</si>
  <si>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</si>
  <si>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</si>
  <si>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</si>
  <si>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</si>
  <si>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</si>
  <si>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</si>
  <si>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</si>
  <si>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</si>
  <si>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</si>
  <si>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</si>
  <si>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</si>
  <si>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</si>
  <si>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</si>
  <si>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</si>
  <si>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</si>
  <si>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</si>
  <si>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</si>
  <si>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</si>
  <si>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</si>
  <si>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</si>
  <si>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</si>
  <si>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</si>
  <si>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</si>
  <si>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</si>
  <si>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</si>
  <si>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</si>
  <si>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</si>
  <si>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</si>
  <si>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</si>
  <si>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</si>
  <si>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</si>
  <si>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</si>
  <si>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</si>
  <si>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</si>
  <si>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</si>
  <si>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</si>
  <si>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</si>
  <si>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</si>
  <si>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</si>
  <si>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</si>
  <si>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</si>
  <si>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</si>
  <si>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</si>
  <si>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</si>
  <si>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</si>
  <si>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</si>
  <si>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</si>
  <si>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</si>
  <si>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</si>
  <si>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</si>
  <si>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</si>
  <si>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</si>
  <si>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</si>
  <si>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</si>
  <si>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</si>
  <si>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</si>
  <si>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</si>
  <si>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</si>
  <si>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</si>
  <si>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</si>
  <si>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</si>
  <si>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</si>
  <si>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</si>
  <si>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</si>
  <si>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</si>
  <si>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</si>
  <si>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</si>
  <si>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</si>
  <si>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</si>
  <si>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</si>
  <si>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</si>
  <si>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</si>
  <si>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</si>
  <si>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</si>
  <si>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</si>
  <si>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</si>
  <si>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</si>
  <si>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</si>
  <si>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</si>
  <si>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</si>
  <si>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</si>
  <si>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</si>
  <si>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</si>
  <si>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</si>
  <si>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</si>
  <si>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</si>
  <si>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</si>
  <si>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</si>
  <si>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</si>
  <si>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</si>
  <si>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</si>
  <si>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</si>
  <si>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</si>
  <si>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</si>
  <si>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</si>
  <si>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</si>
  <si>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</si>
  <si>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</si>
  <si>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</si>
  <si>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</si>
  <si>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</si>
  <si>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</si>
  <si>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</si>
  <si>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</si>
  <si>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</si>
  <si>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</si>
  <si>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</si>
  <si>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</si>
  <si>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</si>
  <si>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</si>
  <si>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</si>
  <si>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</si>
  <si>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</si>
  <si>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</si>
  <si>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</si>
  <si>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</si>
  <si>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</si>
  <si>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</si>
  <si>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</si>
  <si>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</si>
  <si>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</si>
  <si>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</si>
  <si>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</si>
  <si>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</si>
  <si>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</si>
  <si>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</si>
  <si>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</si>
  <si>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</si>
  <si>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</si>
  <si>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</si>
  <si>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</si>
  <si>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</si>
  <si>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</si>
  <si>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</si>
  <si>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</si>
  <si>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</si>
  <si>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</si>
  <si>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</si>
  <si>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</si>
  <si>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</si>
  <si>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</si>
  <si>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</si>
  <si>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</si>
  <si>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</si>
  <si>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</si>
  <si>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</si>
  <si>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</si>
  <si>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</si>
  <si>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</si>
  <si>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</si>
  <si>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</si>
  <si>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</si>
  <si>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</si>
  <si>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</si>
  <si>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</si>
  <si>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</si>
  <si>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</si>
  <si>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</si>
  <si>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</si>
  <si>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</si>
  <si>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</si>
  <si>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</si>
  <si>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</si>
  <si>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</si>
  <si>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</si>
  <si>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</si>
  <si>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</si>
  <si>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</si>
  <si>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</si>
  <si>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</si>
  <si>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</si>
  <si>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</si>
  <si>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</si>
  <si>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</si>
  <si>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</si>
  <si>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</si>
  <si>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</si>
  <si>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</si>
  <si>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</si>
  <si>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</si>
  <si>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</si>
  <si>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</si>
  <si>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</si>
  <si>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</si>
  <si>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</si>
  <si>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</si>
  <si>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</si>
  <si>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</si>
  <si>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</si>
  <si>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</si>
  <si>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</si>
  <si>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</si>
  <si>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</si>
  <si>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</si>
  <si>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</si>
  <si>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</si>
  <si>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</si>
  <si>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</si>
  <si>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</si>
  <si>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</si>
  <si>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</si>
  <si>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</si>
  <si>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</si>
  <si>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</si>
  <si>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</si>
  <si>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</si>
  <si>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</si>
  <si>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</si>
  <si>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</si>
  <si>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</si>
  <si>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</si>
  <si>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</si>
  <si>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</si>
  <si>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</si>
  <si>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</si>
  <si>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</si>
  <si>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</si>
  <si>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</si>
  <si>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</si>
  <si>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</si>
  <si>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</si>
  <si>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</si>
  <si>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</si>
  <si>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</si>
  <si>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</si>
  <si>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</si>
  <si>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</si>
  <si>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</si>
  <si>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</si>
  <si>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</si>
  <si>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</si>
  <si>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</si>
  <si>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</si>
  <si>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</si>
  <si>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</si>
  <si>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</si>
  <si>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</si>
  <si>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</si>
  <si>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</si>
  <si>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</si>
  <si>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</si>
  <si>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</si>
  <si>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</si>
  <si>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</si>
  <si>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</si>
  <si>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</si>
  <si>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</si>
  <si>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</si>
  <si>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</si>
  <si>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</si>
  <si>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</si>
  <si>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</si>
  <si>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</si>
  <si>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</si>
  <si>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</si>
  <si>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</si>
  <si>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</si>
  <si>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</si>
  <si>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</si>
  <si>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</si>
  <si>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</si>
  <si>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</si>
  <si>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</si>
  <si>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</si>
  <si>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</si>
  <si>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</si>
  <si>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</si>
  <si>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</si>
  <si>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</si>
  <si>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</si>
  <si>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</si>
  <si>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</si>
  <si>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</si>
  <si>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</si>
  <si>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</si>
  <si>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</si>
  <si>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</si>
  <si>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</si>
  <si>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</si>
  <si>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</si>
  <si>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</si>
  <si>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</si>
  <si>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</si>
  <si>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</si>
  <si>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</si>
  <si>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</si>
  <si>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</si>
  <si>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</si>
  <si>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</si>
  <si>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</si>
  <si>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</si>
  <si>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</si>
  <si>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</si>
  <si>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</si>
  <si>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</si>
  <si>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</si>
  <si>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</si>
  <si>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</si>
  <si>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</si>
  <si>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</si>
  <si>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</si>
  <si>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</si>
  <si>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</si>
  <si>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</si>
  <si>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</si>
  <si>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</si>
  <si>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</si>
  <si>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</si>
  <si>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</si>
  <si>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</si>
  <si>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</si>
  <si>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</si>
  <si>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</si>
  <si>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</si>
  <si>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</si>
  <si>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</si>
  <si>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</si>
  <si>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</si>
  <si>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</si>
  <si>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</si>
  <si>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</si>
  <si>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</si>
  <si>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</si>
  <si>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</si>
  <si>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</si>
  <si>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</si>
  <si>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</si>
  <si>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</si>
  <si>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</si>
  <si>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</si>
  <si>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</si>
  <si>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</si>
  <si>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</si>
  <si>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</si>
  <si>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</si>
  <si>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</si>
  <si>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</si>
  <si>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</si>
  <si>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</si>
  <si>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</si>
  <si>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</si>
  <si>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</si>
  <si>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</si>
  <si>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</si>
  <si>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</si>
  <si>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</si>
  <si>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</si>
  <si>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</si>
  <si>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</si>
  <si>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</si>
  <si>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</si>
  <si>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</si>
  <si>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</si>
  <si>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</si>
  <si>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</si>
  <si>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</si>
  <si>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</si>
  <si>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</si>
  <si>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</si>
  <si>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</si>
  <si>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</si>
  <si>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</si>
  <si>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</si>
  <si>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</si>
  <si>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</si>
  <si>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</si>
  <si>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</si>
  <si>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</si>
  <si>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</si>
  <si>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</si>
  <si>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</si>
  <si>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</si>
  <si>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</si>
  <si>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</si>
  <si>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</si>
  <si>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</si>
  <si>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</si>
  <si>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</si>
  <si>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</si>
  <si>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</si>
  <si>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</si>
  <si>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</si>
  <si>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</si>
  <si>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</si>
  <si>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</si>
  <si>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</si>
  <si>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</si>
  <si>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</si>
  <si>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</si>
  <si>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</si>
  <si>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</si>
  <si>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</si>
  <si>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</si>
  <si>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</si>
  <si>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</si>
  <si>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</si>
  <si>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</si>
  <si>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</si>
  <si>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</si>
  <si>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</si>
  <si>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</si>
  <si>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</si>
  <si>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</si>
  <si>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</si>
  <si>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</si>
  <si>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</si>
  <si>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</si>
  <si>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</si>
  <si>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</si>
  <si>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</si>
  <si>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</si>
  <si>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</si>
  <si>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</si>
  <si>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</si>
  <si>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</si>
  <si>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</si>
  <si>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</si>
  <si>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</si>
  <si>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</si>
  <si>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</si>
  <si>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</si>
  <si>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</si>
  <si>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</si>
  <si>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</si>
  <si>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</si>
  <si>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</si>
  <si>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</si>
  <si>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</si>
  <si>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</si>
  <si>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</si>
  <si>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</si>
  <si>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</si>
  <si>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</si>
  <si>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</si>
  <si>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</si>
  <si>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</si>
  <si>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</si>
  <si>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</si>
  <si>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</si>
  <si>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</si>
  <si>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</si>
  <si>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</si>
  <si>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</si>
  <si>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</si>
  <si>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</si>
  <si>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</si>
  <si>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</si>
  <si>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</si>
  <si>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</si>
  <si>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</si>
  <si>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</si>
  <si>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</si>
  <si>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</si>
  <si>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</si>
  <si>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</si>
  <si>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</si>
  <si>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</si>
  <si>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</si>
  <si>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</si>
  <si>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</si>
  <si>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</si>
  <si>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</si>
  <si>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</si>
  <si>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</si>
  <si>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</si>
  <si>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</si>
  <si>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</si>
  <si>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</si>
  <si>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</si>
  <si>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</si>
  <si>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</si>
  <si>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</si>
  <si>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</si>
  <si>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</si>
  <si>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</si>
  <si>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</si>
  <si>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</si>
  <si>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</si>
  <si>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</si>
  <si>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</si>
  <si>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</si>
  <si>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</si>
  <si>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</si>
  <si>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</si>
  <si>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</si>
  <si>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</si>
  <si>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</si>
  <si>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</si>
  <si>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</si>
  <si>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</si>
  <si>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</si>
  <si>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</si>
  <si>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</si>
  <si>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</si>
  <si>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</si>
  <si>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</si>
  <si>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</si>
  <si>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</si>
  <si>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</si>
  <si>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</si>
  <si>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</si>
  <si>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</si>
  <si>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</si>
  <si>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</si>
  <si>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</si>
  <si>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</si>
  <si>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</si>
  <si>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</si>
  <si>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</si>
  <si>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</si>
  <si>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</si>
  <si>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</si>
  <si>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</si>
  <si>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</si>
  <si>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</si>
  <si>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</si>
  <si>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</si>
  <si>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</si>
  <si>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</si>
  <si>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</si>
  <si>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</si>
  <si>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</si>
  <si>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</si>
  <si>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</si>
  <si>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</si>
  <si>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</si>
  <si>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</si>
  <si>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</si>
  <si>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</si>
  <si>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</si>
  <si>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</si>
  <si>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</si>
  <si>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</si>
  <si>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</si>
  <si>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</si>
  <si>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</si>
  <si>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</si>
  <si>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</si>
  <si>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</si>
  <si>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</si>
  <si>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</si>
  <si>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</si>
  <si>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</si>
  <si>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</si>
  <si>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</si>
  <si>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</si>
  <si>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</si>
  <si>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</si>
  <si>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</si>
  <si>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</si>
  <si>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</si>
  <si>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</si>
  <si>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</si>
  <si>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</si>
  <si>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</si>
  <si>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</si>
  <si>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</si>
  <si>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</si>
  <si>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</si>
  <si>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</si>
  <si>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</si>
  <si>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</si>
  <si>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</si>
  <si>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</si>
  <si>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</si>
  <si>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</si>
  <si>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</si>
  <si>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</si>
  <si>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</si>
  <si>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</si>
  <si>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</si>
  <si>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</si>
  <si>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</si>
  <si>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</si>
  <si>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</si>
  <si>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</si>
  <si>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</si>
  <si>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</si>
  <si>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</si>
  <si>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</si>
  <si>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</si>
  <si>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</si>
  <si>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</si>
  <si>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</si>
  <si>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</si>
  <si>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</si>
  <si>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</si>
  <si>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</si>
  <si>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</si>
  <si>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</si>
  <si>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</si>
  <si>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</si>
  <si>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</si>
  <si>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</si>
  <si>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</si>
  <si>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</si>
  <si>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</si>
  <si>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</si>
  <si>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</si>
  <si>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</si>
  <si>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</si>
  <si>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</si>
  <si>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</si>
  <si>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</si>
  <si>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</si>
  <si>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</si>
  <si>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</si>
  <si>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</si>
  <si>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</si>
  <si>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</si>
  <si>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</si>
  <si>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</si>
  <si>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</si>
  <si>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</si>
  <si>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</si>
  <si>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</si>
  <si>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</si>
  <si>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</si>
  <si>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</si>
  <si>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</si>
  <si>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</si>
  <si>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</si>
  <si>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</si>
  <si>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</si>
  <si>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</si>
  <si>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</si>
  <si>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</si>
  <si>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</si>
  <si>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</si>
  <si>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</si>
  <si>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</si>
  <si>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</si>
  <si>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</si>
  <si>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</si>
  <si>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</si>
  <si>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</si>
  <si>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</si>
  <si>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</si>
  <si>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</si>
  <si>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</si>
  <si>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</si>
  <si>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</si>
  <si>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</si>
  <si>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</si>
  <si>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</si>
  <si>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</si>
  <si>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</si>
  <si>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</si>
  <si>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</si>
  <si>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</si>
  <si>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</si>
  <si>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</si>
  <si>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</si>
  <si>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</si>
  <si>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</si>
  <si>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</si>
  <si>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</si>
  <si>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</si>
  <si>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</si>
  <si>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</si>
  <si>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</si>
  <si>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</si>
  <si>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</si>
  <si>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</si>
  <si>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</si>
  <si>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</si>
  <si>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</si>
  <si>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</si>
  <si>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</si>
  <si>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</si>
  <si>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</si>
  <si>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</si>
  <si>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</si>
  <si>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</si>
  <si>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</si>
  <si>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</si>
  <si>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</si>
  <si>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</si>
  <si>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</si>
  <si>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</si>
  <si>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</si>
  <si>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</si>
  <si>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</si>
  <si>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</si>
  <si>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</si>
  <si>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</si>
  <si>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</si>
  <si>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</si>
  <si>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</si>
  <si>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</si>
  <si>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</si>
  <si>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</si>
  <si>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</si>
  <si>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</si>
  <si>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</si>
  <si>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</si>
  <si>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</si>
  <si>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</si>
  <si>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</si>
  <si>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</si>
  <si>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</si>
  <si>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</si>
  <si>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</si>
  <si>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</si>
  <si>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</si>
  <si>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</si>
  <si>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</si>
  <si>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</si>
  <si>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</si>
  <si>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</si>
  <si>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</si>
  <si>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</si>
  <si>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</si>
  <si>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</si>
  <si>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</si>
  <si>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</si>
  <si>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</si>
  <si>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</si>
  <si>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</si>
  <si>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</si>
  <si>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</si>
  <si>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</si>
  <si>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</si>
  <si>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</si>
  <si>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</si>
  <si>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</si>
  <si>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</si>
  <si>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</si>
  <si>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</si>
  <si>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</si>
  <si>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</si>
  <si>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</si>
  <si>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</si>
  <si>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</si>
  <si>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</si>
  <si>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</si>
  <si>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</si>
  <si>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</si>
  <si>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</si>
  <si>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</si>
  <si>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</si>
  <si>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</si>
  <si>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</si>
  <si>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</si>
  <si>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</si>
  <si>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</si>
  <si>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</si>
  <si>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</si>
  <si>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</si>
  <si>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</si>
  <si>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</si>
  <si>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</si>
  <si>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</si>
  <si>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</si>
  <si>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</si>
  <si>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</si>
  <si>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</si>
  <si>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</si>
  <si>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</si>
  <si>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</si>
  <si>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</si>
  <si>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</si>
  <si>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</si>
  <si>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</si>
  <si>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</si>
  <si>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</si>
  <si>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</si>
  <si>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</si>
  <si>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</si>
  <si>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</si>
  <si>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</si>
  <si>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</si>
  <si>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</si>
  <si>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</si>
  <si>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</si>
  <si>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</si>
  <si>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</si>
  <si>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</si>
  <si>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</si>
  <si>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</si>
  <si>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</si>
  <si>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</si>
  <si>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</si>
  <si>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</si>
  <si>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</si>
  <si>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</si>
  <si>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</si>
  <si>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</si>
  <si>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</si>
  <si>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</si>
  <si>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</si>
  <si>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</si>
  <si>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</si>
  <si>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</si>
  <si>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</si>
  <si>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</si>
  <si>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</si>
  <si>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</si>
  <si>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</si>
  <si>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</si>
  <si>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</si>
  <si>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</si>
  <si>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</si>
  <si>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</si>
  <si>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</si>
  <si>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</si>
  <si>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</si>
  <si>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</si>
  <si>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</si>
  <si>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</si>
  <si>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</si>
  <si>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</si>
  <si>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</si>
  <si>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</si>
  <si>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</si>
  <si>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</si>
  <si>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</si>
  <si>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</si>
  <si>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</si>
  <si>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</si>
  <si>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</si>
  <si>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</si>
  <si>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</si>
  <si>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</si>
  <si>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</si>
  <si>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</si>
  <si>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</si>
  <si>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</si>
  <si>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</si>
  <si>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</si>
  <si>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</si>
  <si>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</si>
  <si>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</si>
  <si>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</si>
  <si>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</si>
  <si>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</si>
  <si>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</si>
  <si>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</si>
  <si>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</si>
  <si>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</si>
  <si>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</si>
  <si>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</si>
  <si>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</si>
  <si>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</si>
  <si>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</si>
  <si>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</si>
  <si>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</si>
  <si>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</si>
  <si>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</si>
  <si>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</si>
  <si>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</si>
  <si>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</si>
  <si>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</si>
  <si>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</si>
  <si>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</si>
  <si>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</si>
  <si>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</si>
  <si>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</si>
  <si>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</si>
  <si>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</si>
  <si>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</si>
  <si>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</si>
  <si>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</si>
  <si>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</si>
  <si>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</si>
  <si>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</si>
  <si>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</si>
  <si>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</si>
  <si>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</si>
  <si>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</si>
  <si>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</si>
  <si>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</si>
  <si>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</si>
  <si>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</si>
  <si>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</si>
  <si>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</si>
  <si>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</si>
  <si>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</si>
  <si>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</si>
  <si>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</si>
  <si>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</si>
  <si>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</si>
  <si>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</si>
  <si>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</si>
  <si>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</si>
  <si>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</si>
  <si>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</si>
  <si>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</si>
  <si>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</si>
  <si>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</si>
  <si>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</si>
  <si>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</si>
  <si>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</si>
  <si>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</si>
  <si>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</si>
  <si>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</si>
  <si>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</si>
  <si>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</si>
  <si>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</si>
  <si>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</si>
  <si>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</si>
  <si>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</si>
  <si>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</si>
  <si>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</si>
  <si>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</si>
  <si>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</si>
  <si>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</si>
  <si>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</si>
  <si>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</si>
  <si>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</si>
  <si>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</si>
  <si>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</si>
  <si>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</si>
  <si>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</si>
  <si>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</si>
  <si>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</si>
  <si>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</si>
  <si>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</si>
  <si>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</si>
  <si>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</si>
  <si>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</si>
  <si>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</si>
  <si>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</si>
  <si>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</si>
  <si>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</si>
  <si>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</si>
  <si>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</si>
  <si>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</si>
  <si>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</si>
  <si>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</si>
  <si>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</si>
  <si>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</si>
  <si>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</si>
  <si>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</si>
  <si>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</si>
  <si>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</si>
  <si>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</si>
  <si>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</si>
  <si>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</si>
  <si>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</si>
  <si>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</si>
  <si>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</si>
  <si>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</si>
  <si>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</si>
  <si>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</si>
  <si>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</si>
  <si>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</si>
  <si>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</si>
  <si>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</si>
  <si>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</si>
  <si>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</si>
  <si>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</si>
  <si>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</si>
  <si>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</si>
  <si>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</si>
  <si>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</si>
  <si>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</si>
  <si>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</si>
  <si>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</si>
  <si>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</si>
  <si>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</si>
  <si>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</si>
  <si>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</si>
  <si>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</si>
  <si>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</si>
  <si>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</si>
  <si>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</si>
  <si>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</si>
  <si>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</si>
  <si>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</si>
  <si>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</si>
  <si>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</si>
  <si>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</si>
  <si>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</si>
  <si>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</si>
  <si>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</si>
  <si>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</si>
  <si>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</si>
  <si>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</si>
  <si>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</si>
  <si>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</si>
  <si>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</si>
  <si>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</si>
  <si>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</si>
  <si>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</si>
  <si>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</si>
  <si>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</si>
  <si>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</si>
  <si>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</si>
  <si>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</si>
  <si>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</si>
  <si>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</si>
  <si>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</si>
  <si>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</si>
  <si>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</si>
  <si>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</si>
  <si>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</si>
  <si>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</si>
  <si>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</si>
  <si>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</si>
  <si>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</si>
  <si>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</si>
  <si>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</si>
  <si>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</si>
  <si>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</si>
  <si>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</si>
  <si>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</si>
  <si>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</si>
  <si>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</si>
  <si>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</si>
  <si>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</si>
  <si>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</si>
  <si>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</si>
  <si>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</si>
  <si>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</si>
  <si>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</si>
  <si>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</si>
  <si>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</si>
  <si>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</si>
  <si>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</si>
  <si>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</si>
  <si>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</si>
  <si>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</si>
  <si>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</si>
  <si>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</si>
  <si>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</si>
  <si>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</si>
  <si>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</si>
  <si>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</si>
  <si>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</si>
  <si>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</si>
  <si>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</si>
  <si>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</si>
  <si>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</si>
  <si>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</si>
  <si>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</si>
  <si>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</si>
  <si>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</si>
  <si>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</si>
  <si>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</si>
  <si>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</si>
  <si>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</si>
  <si>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</si>
  <si>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</si>
  <si>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</si>
  <si>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</si>
  <si>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</si>
  <si>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</si>
  <si>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</si>
  <si>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</si>
  <si>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</si>
  <si>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</si>
  <si>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</si>
  <si>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</si>
  <si>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</si>
  <si>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</si>
  <si>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</si>
  <si>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</si>
  <si>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</si>
  <si>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</si>
  <si>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</si>
  <si>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</si>
  <si>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</si>
  <si>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</si>
  <si>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</si>
  <si>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</si>
  <si>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</si>
  <si>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</si>
  <si>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</si>
  <si>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</si>
  <si>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</si>
  <si>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</si>
  <si>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</si>
  <si>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</si>
  <si>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</si>
  <si>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</si>
  <si>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</si>
  <si>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</si>
  <si>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</si>
  <si>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</si>
  <si>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</si>
  <si>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</si>
  <si>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</si>
  <si>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</si>
  <si>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</si>
  <si>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</si>
  <si>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</si>
  <si>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</si>
  <si>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</si>
  <si>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</si>
  <si>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</si>
  <si>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</si>
  <si>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</si>
  <si>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</si>
  <si>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</si>
  <si>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</si>
  <si>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</si>
  <si>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</si>
  <si>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</si>
  <si>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</si>
  <si>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</si>
  <si>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</si>
  <si>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</si>
  <si>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</si>
  <si>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</si>
  <si>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</si>
  <si>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</si>
  <si>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</si>
  <si>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</si>
  <si>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</si>
  <si>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</si>
  <si>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</si>
  <si>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</si>
  <si>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</si>
  <si>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</si>
  <si>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</si>
  <si>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</si>
  <si>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</si>
  <si>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</si>
  <si>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</si>
  <si>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</si>
  <si>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</si>
  <si>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</si>
  <si>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</si>
  <si>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</si>
  <si>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</si>
  <si>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</si>
  <si>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</si>
  <si>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</si>
  <si>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</si>
  <si>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</si>
  <si>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</si>
  <si>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</si>
  <si>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</si>
  <si>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</si>
  <si>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</si>
  <si>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</si>
  <si>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</si>
  <si>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</si>
  <si>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</si>
  <si>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</si>
  <si>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</si>
  <si>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</si>
  <si>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</si>
  <si>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</si>
  <si>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</si>
  <si>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</si>
  <si>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</si>
  <si>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</si>
  <si>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</si>
  <si>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</si>
  <si>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</si>
  <si>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</si>
  <si>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</si>
  <si>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</si>
  <si>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</si>
  <si>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</si>
  <si>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</si>
  <si>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</si>
  <si>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</si>
  <si>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</si>
  <si>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</si>
  <si>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</si>
  <si>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</si>
  <si>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</si>
  <si>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</si>
  <si>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</si>
  <si>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</si>
  <si>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</si>
  <si>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</si>
  <si>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</si>
  <si>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</si>
  <si>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</si>
  <si>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</si>
  <si>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</si>
  <si>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</si>
  <si>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</si>
  <si>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</si>
  <si>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</si>
  <si>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</si>
  <si>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</si>
  <si>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</si>
  <si>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</si>
  <si>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</si>
  <si>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</si>
  <si>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</si>
  <si>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</si>
  <si>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</si>
  <si>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</si>
  <si>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</si>
  <si>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</si>
  <si>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</si>
  <si>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</si>
  <si>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</si>
  <si>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</si>
  <si>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</si>
  <si>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</si>
  <si>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</si>
  <si>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</si>
  <si>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</si>
  <si>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</si>
  <si>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</si>
  <si>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</si>
  <si>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</si>
  <si>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</si>
  <si>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</si>
  <si>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</si>
  <si>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</si>
  <si>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</si>
  <si>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</si>
  <si>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</si>
  <si>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</si>
  <si>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</si>
  <si>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</si>
  <si>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</si>
  <si>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</si>
  <si>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</si>
  <si>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</si>
  <si>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</si>
  <si>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</si>
  <si>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</si>
  <si>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</si>
  <si>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</si>
  <si>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</si>
  <si>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</si>
  <si>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</si>
  <si>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</si>
  <si>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</si>
  <si>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</si>
  <si>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</si>
  <si>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</si>
  <si>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</si>
  <si>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</si>
  <si>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</si>
  <si>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</si>
  <si>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</si>
  <si>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</si>
  <si>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</si>
  <si>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</si>
  <si>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</si>
  <si>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</si>
  <si>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</si>
  <si>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</si>
  <si>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</si>
  <si>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</si>
  <si>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</si>
  <si>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</si>
  <si>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</si>
  <si>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</si>
  <si>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</si>
  <si>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</si>
  <si>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</si>
  <si>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</si>
  <si>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</si>
  <si>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</si>
  <si>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</si>
  <si>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</si>
  <si>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</si>
  <si>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</si>
  <si>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</si>
  <si>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</si>
  <si>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</si>
  <si>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</si>
  <si>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</si>
  <si>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</si>
  <si>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</si>
  <si>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</si>
  <si>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</si>
  <si>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</si>
  <si>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</si>
  <si>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</si>
  <si>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</si>
  <si>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</si>
  <si>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</si>
  <si>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</si>
  <si>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</si>
  <si>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</si>
  <si>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</si>
  <si>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</si>
  <si>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</si>
  <si>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</si>
  <si>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</si>
  <si>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</si>
  <si>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</si>
  <si>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</si>
  <si>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</si>
  <si>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</si>
  <si>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</si>
  <si>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</si>
  <si>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</si>
  <si>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</si>
  <si>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</si>
  <si>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</si>
  <si>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</si>
  <si>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</si>
  <si>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</si>
  <si>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</si>
  <si>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</si>
  <si>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</si>
  <si>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</si>
  <si>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</si>
  <si>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</si>
  <si>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</si>
  <si>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</si>
  <si>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</si>
  <si>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</si>
  <si>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</si>
  <si>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</si>
  <si>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</si>
  <si>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</si>
  <si>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</si>
  <si>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</si>
  <si>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</si>
  <si>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</si>
  <si>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</si>
  <si>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</si>
  <si>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</si>
  <si>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</si>
  <si>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</si>
  <si>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</si>
  <si>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</si>
  <si>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</si>
  <si>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</si>
  <si>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</si>
  <si>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</si>
  <si>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</si>
  <si>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</si>
  <si>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</si>
  <si>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</si>
  <si>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</si>
  <si>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</si>
  <si>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</si>
  <si>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</si>
  <si>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</si>
  <si>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</si>
  <si>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</si>
  <si>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</si>
  <si>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</si>
  <si>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</si>
  <si>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</si>
  <si>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</si>
  <si>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</si>
  <si>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</si>
  <si>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</si>
  <si>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</si>
  <si>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</si>
  <si>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</si>
  <si>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</si>
  <si>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</si>
  <si>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</si>
  <si>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</si>
  <si>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</si>
  <si>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</si>
  <si>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</si>
  <si>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</si>
  <si>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</si>
  <si>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</si>
  <si>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</si>
  <si>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</si>
  <si>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</si>
  <si>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</si>
  <si>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</si>
  <si>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</si>
  <si>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</si>
  <si>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</si>
  <si>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</si>
  <si>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</si>
  <si>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</si>
  <si>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</si>
  <si>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</si>
  <si>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</si>
  <si>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</si>
  <si>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</si>
  <si>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</si>
  <si>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</si>
  <si>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</si>
  <si>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</si>
  <si>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</si>
  <si>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</si>
  <si>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</si>
  <si>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</si>
  <si>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</si>
  <si>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</si>
  <si>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</si>
  <si>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</si>
  <si>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</si>
  <si>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</si>
  <si>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</si>
  <si>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</si>
  <si>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</si>
  <si>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</si>
  <si>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</si>
  <si>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</si>
  <si>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</si>
  <si>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</si>
  <si>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</si>
  <si>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</si>
  <si>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</si>
  <si>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</si>
  <si>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</si>
  <si>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</si>
  <si>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</si>
  <si>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</si>
  <si>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</si>
  <si>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</si>
  <si>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</si>
  <si>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</si>
  <si>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</si>
  <si>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</si>
  <si>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</si>
  <si>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</si>
  <si>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</si>
  <si>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</si>
  <si>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</si>
  <si>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</si>
  <si>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</si>
  <si>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</si>
  <si>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</si>
  <si>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</si>
  <si>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</si>
  <si>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</si>
  <si>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</si>
  <si>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</si>
  <si>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</si>
  <si>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</si>
  <si>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</si>
  <si>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</si>
  <si>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</si>
  <si>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</si>
  <si>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</si>
  <si>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</si>
  <si>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</si>
  <si>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</si>
  <si>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</si>
  <si>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</si>
  <si>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</si>
  <si>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</si>
  <si>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</si>
  <si>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</si>
  <si>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</si>
  <si>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</si>
  <si>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</si>
  <si>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</si>
  <si>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</si>
  <si>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</si>
  <si>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</si>
  <si>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</si>
  <si>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</si>
  <si>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</si>
  <si>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</si>
  <si>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</si>
  <si>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</si>
  <si>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</si>
  <si>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</si>
  <si>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</si>
  <si>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</si>
  <si>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</si>
  <si>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</si>
  <si>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</si>
  <si>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</si>
  <si>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</si>
  <si>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</si>
  <si>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</si>
  <si>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</si>
  <si>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</si>
  <si>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</si>
  <si>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</si>
  <si>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</si>
  <si>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</si>
  <si>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</si>
  <si>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</si>
  <si>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</si>
  <si>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</si>
  <si>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</si>
  <si>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</si>
  <si>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</si>
  <si>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</si>
  <si>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</si>
  <si>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</si>
  <si>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</si>
  <si>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</si>
  <si>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</si>
  <si>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</si>
  <si>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</si>
  <si>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</si>
  <si>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</si>
  <si>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</si>
  <si>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</si>
  <si>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</si>
  <si>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</si>
  <si>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</si>
  <si>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</si>
  <si>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</si>
  <si>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</si>
  <si>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</si>
  <si>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</si>
  <si>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</si>
  <si>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</si>
  <si>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</si>
  <si>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</si>
  <si>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</si>
  <si>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</si>
  <si>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</si>
  <si>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</si>
  <si>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</si>
  <si>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</si>
  <si>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</si>
  <si>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</si>
  <si>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</si>
  <si>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</si>
  <si>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</si>
  <si>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</si>
  <si>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</si>
  <si>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</si>
  <si>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</si>
  <si>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</si>
  <si>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</si>
  <si>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</si>
  <si>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</si>
  <si>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</si>
  <si>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</si>
  <si>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</si>
  <si>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</si>
  <si>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</si>
  <si>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</si>
  <si>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</si>
  <si>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</si>
  <si>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</si>
  <si>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</si>
  <si>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</si>
  <si>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</si>
  <si>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</si>
  <si>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</si>
  <si>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</si>
  <si>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</si>
  <si>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</si>
  <si>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</si>
  <si>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</si>
  <si>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</si>
  <si>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</si>
  <si>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</si>
  <si>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</si>
  <si>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</si>
  <si>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</si>
  <si>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</si>
  <si>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</si>
  <si>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</si>
  <si>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</si>
  <si>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</si>
  <si>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</si>
  <si>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</si>
  <si>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</si>
  <si>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</si>
  <si>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</si>
  <si>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</si>
  <si>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</si>
  <si>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</si>
  <si>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</si>
  <si>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</si>
  <si>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</si>
  <si>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</si>
  <si>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</si>
  <si>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</si>
  <si>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</si>
  <si>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</si>
  <si>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</si>
  <si>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</si>
  <si>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</si>
  <si>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</si>
  <si>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</si>
  <si>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</si>
  <si>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</si>
  <si>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</si>
  <si>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</si>
  <si>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</si>
  <si>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</si>
  <si>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</si>
  <si>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</si>
  <si>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</si>
  <si>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</si>
  <si>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</si>
  <si>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</si>
  <si>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</si>
  <si>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</si>
  <si>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</si>
  <si>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</si>
  <si>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</si>
  <si>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</si>
  <si>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</si>
  <si>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</si>
  <si>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</si>
  <si>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</si>
  <si>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</si>
  <si>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</si>
  <si>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</si>
  <si>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</si>
  <si>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</si>
  <si>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</si>
  <si>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</si>
  <si>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</si>
  <si>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</si>
  <si>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</si>
  <si>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</si>
  <si>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</si>
  <si>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</si>
  <si>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</si>
  <si>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</si>
  <si>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</si>
  <si>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</si>
  <si>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</si>
  <si>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</si>
  <si>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</si>
  <si>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</si>
  <si>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</si>
  <si>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</si>
  <si>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</si>
  <si>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</si>
  <si>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</si>
  <si>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</si>
  <si>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</si>
  <si>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</si>
  <si>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</si>
  <si>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</si>
  <si>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</si>
  <si>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</si>
  <si>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</si>
  <si>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</si>
  <si>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</si>
  <si>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</si>
  <si>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</si>
  <si>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</si>
  <si>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</si>
  <si>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</si>
  <si>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</si>
  <si>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</si>
  <si>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</si>
  <si>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</si>
  <si>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</si>
  <si>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</si>
  <si>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</si>
  <si>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</si>
  <si>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</si>
  <si>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</si>
  <si>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</si>
  <si>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</si>
  <si>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</si>
  <si>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</si>
  <si>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</si>
  <si>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</si>
  <si>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</si>
  <si>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</si>
  <si>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</si>
  <si>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</si>
  <si>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</si>
  <si>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</si>
  <si>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</si>
  <si>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</si>
  <si>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</si>
  <si>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</si>
  <si>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</si>
  <si>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</si>
  <si>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</si>
  <si>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</si>
  <si>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</si>
  <si>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</si>
  <si>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</si>
  <si>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</si>
  <si>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</si>
  <si>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</si>
  <si>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</si>
  <si>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</si>
  <si>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</si>
  <si>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</si>
  <si>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</si>
  <si>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</si>
  <si>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</si>
  <si>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</si>
  <si>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</si>
  <si>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</si>
  <si>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</si>
  <si>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</si>
  <si>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</si>
  <si>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</si>
  <si>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</si>
  <si>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</si>
  <si>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</si>
  <si>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</si>
  <si>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</si>
  <si>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</si>
  <si>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</si>
  <si>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</si>
  <si>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</si>
  <si>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</si>
  <si>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</si>
  <si>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</si>
  <si>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</si>
  <si>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</si>
  <si>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</si>
  <si>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</si>
  <si>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</si>
  <si>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</si>
  <si>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</si>
  <si>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</si>
  <si>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</si>
  <si>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</si>
  <si>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</si>
  <si>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</si>
  <si>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</si>
  <si>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</si>
  <si>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</si>
  <si>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</si>
  <si>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</si>
  <si>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</si>
  <si>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</si>
  <si>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</si>
  <si>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</si>
  <si>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</si>
  <si>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</si>
  <si>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</si>
  <si>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</si>
  <si>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</si>
  <si>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</si>
  <si>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</si>
  <si>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</si>
  <si>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</si>
  <si>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</si>
  <si>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</si>
  <si>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</si>
  <si>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</si>
  <si>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</si>
  <si>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</si>
  <si>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</si>
  <si>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</si>
  <si>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</si>
  <si>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</si>
  <si>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</si>
  <si>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</si>
  <si>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</si>
  <si>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</si>
  <si>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</si>
  <si>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</si>
  <si>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</si>
  <si>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</si>
  <si>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</si>
  <si>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</si>
  <si>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</si>
  <si>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</si>
  <si>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</si>
  <si>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</si>
  <si>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</si>
  <si>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</si>
  <si>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</si>
  <si>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</si>
  <si>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</si>
  <si>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</si>
  <si>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</si>
  <si>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</si>
  <si>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</si>
  <si>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</si>
  <si>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</si>
  <si>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</si>
  <si>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</si>
  <si>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</si>
  <si>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</si>
  <si>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</si>
  <si>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</si>
  <si>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</si>
  <si>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</si>
  <si>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</si>
  <si>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</si>
  <si>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</si>
  <si>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</si>
  <si>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</si>
  <si>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</si>
  <si>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</si>
  <si>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</si>
  <si>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</si>
  <si>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</si>
  <si>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</si>
  <si>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</si>
  <si>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</si>
  <si>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</si>
  <si>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</si>
  <si>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</si>
  <si>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</si>
  <si>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</si>
  <si>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</si>
  <si>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</si>
  <si>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</si>
  <si>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</si>
  <si>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</si>
  <si>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</si>
  <si>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</si>
  <si>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</si>
  <si>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</si>
  <si>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</si>
  <si>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</si>
  <si>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</si>
  <si>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</si>
  <si>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</si>
  <si>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</si>
  <si>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</si>
  <si>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</si>
  <si>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</si>
  <si>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</si>
  <si>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</si>
  <si>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</si>
  <si>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</si>
  <si>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</si>
  <si>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</si>
  <si>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</si>
  <si>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</si>
  <si>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</si>
  <si>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</si>
  <si>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</si>
  <si>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</si>
  <si>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</si>
  <si>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</si>
  <si>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</si>
  <si>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</si>
  <si>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</si>
  <si>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</si>
  <si>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</si>
  <si>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</si>
  <si>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</si>
  <si>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</si>
  <si>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</si>
  <si>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</si>
  <si>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</si>
  <si>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</si>
  <si>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</si>
  <si>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</si>
  <si>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</si>
  <si>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</si>
  <si>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</si>
  <si>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</si>
  <si>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</si>
  <si>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</si>
  <si>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</si>
  <si>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</si>
  <si>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</si>
  <si>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</si>
  <si>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</si>
  <si>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</si>
  <si>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</si>
  <si>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</si>
  <si>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</si>
  <si>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</si>
  <si>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</si>
  <si>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</si>
  <si>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</si>
  <si>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</si>
  <si>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</si>
  <si>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</si>
  <si>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</si>
  <si>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</si>
  <si>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</si>
  <si>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</si>
  <si>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</si>
  <si>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</si>
  <si>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</si>
  <si>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</si>
  <si>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</si>
  <si>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</si>
  <si>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</si>
  <si>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</si>
  <si>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</si>
  <si>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</si>
  <si>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</si>
  <si>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</si>
  <si>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</si>
  <si>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</si>
  <si>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</si>
  <si>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</si>
  <si>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</si>
  <si>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</si>
  <si>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</si>
  <si>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</si>
  <si>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</si>
  <si>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</si>
  <si>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</si>
  <si>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</si>
  <si>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</si>
  <si>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</si>
  <si>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</si>
  <si>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</si>
  <si>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</si>
  <si>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</si>
  <si>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</si>
  <si>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</si>
  <si>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</si>
  <si>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</si>
  <si>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</si>
  <si>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</si>
  <si>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</si>
  <si>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</si>
  <si>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</si>
  <si>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</si>
  <si>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</si>
  <si>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</si>
  <si>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</si>
  <si>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</si>
  <si>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</si>
  <si>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</si>
  <si>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</si>
  <si>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</si>
  <si>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</si>
  <si>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</si>
  <si>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</si>
  <si>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</si>
  <si>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</si>
  <si>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</si>
  <si>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</si>
  <si>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</si>
  <si>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</si>
  <si>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</si>
  <si>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</si>
  <si>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</si>
  <si>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</si>
  <si>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</si>
  <si>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</si>
  <si>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</si>
  <si>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</si>
  <si>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</si>
  <si>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</si>
  <si>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</si>
  <si>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</si>
  <si>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</si>
  <si>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</si>
  <si>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</si>
  <si>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</si>
  <si>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</si>
  <si>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</si>
  <si>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</si>
  <si>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</si>
  <si>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</si>
  <si>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</si>
  <si>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</si>
  <si>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</si>
  <si>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</si>
  <si>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</si>
  <si>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</si>
  <si>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</si>
  <si>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</si>
  <si>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</si>
  <si>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</si>
  <si>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</si>
  <si>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</si>
  <si>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</si>
  <si>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</si>
  <si>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</si>
  <si>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</si>
  <si>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</si>
  <si>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</si>
  <si>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</si>
  <si>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</si>
  <si>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</si>
  <si>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</si>
  <si>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</si>
  <si>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</si>
  <si>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</si>
  <si>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</si>
  <si>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</si>
  <si>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</si>
  <si>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</si>
  <si>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</si>
  <si>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</si>
  <si>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</si>
  <si>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</si>
  <si>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</si>
  <si>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</si>
  <si>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</si>
  <si>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</si>
  <si>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</si>
  <si>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</si>
  <si>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</si>
  <si>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</si>
  <si>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</si>
  <si>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</si>
  <si>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</si>
  <si>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</si>
  <si>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</si>
  <si>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</si>
  <si>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</si>
  <si>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</si>
  <si>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</si>
  <si>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</si>
  <si>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</si>
  <si>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</si>
  <si>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</si>
  <si>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</si>
  <si>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</si>
  <si>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</si>
  <si>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</si>
  <si>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</si>
  <si>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</si>
  <si>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</si>
  <si>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</si>
  <si>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</si>
  <si>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</si>
  <si>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</si>
  <si>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</si>
  <si>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</si>
  <si>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</si>
  <si>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</si>
  <si>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</si>
  <si>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</si>
  <si>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</si>
  <si>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</si>
  <si>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</si>
  <si>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</si>
  <si>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</si>
  <si>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</si>
  <si>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</si>
  <si>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</si>
  <si>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</si>
  <si>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</si>
  <si>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</si>
  <si>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</si>
  <si>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</si>
  <si>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</si>
  <si>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</si>
  <si>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</si>
  <si>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</si>
  <si>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</si>
  <si>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</si>
  <si>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</si>
  <si>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</si>
  <si>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</si>
  <si>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</si>
  <si>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</si>
  <si>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</si>
  <si>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</si>
  <si>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</si>
  <si>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</si>
  <si>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</si>
  <si>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</si>
  <si>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</si>
  <si>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</si>
  <si>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</si>
  <si>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</si>
  <si>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</si>
  <si>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</si>
  <si>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</si>
  <si>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</si>
  <si>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</si>
  <si>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</si>
  <si>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</si>
  <si>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</si>
  <si>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</si>
  <si>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</si>
  <si>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</si>
  <si>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</si>
  <si>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</si>
  <si>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</si>
  <si>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</si>
  <si>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</si>
  <si>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</si>
  <si>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</si>
  <si>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</si>
  <si>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</si>
  <si>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</si>
  <si>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</si>
  <si>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</si>
  <si>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</si>
  <si>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</si>
  <si>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</si>
  <si>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</si>
  <si>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</si>
  <si>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</si>
  <si>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</si>
  <si>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</si>
  <si>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</si>
  <si>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</si>
  <si>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</si>
  <si>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</si>
  <si>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</si>
  <si>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</si>
  <si>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</si>
  <si>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</si>
  <si>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</si>
  <si>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</si>
  <si>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</si>
  <si>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</si>
  <si>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</si>
  <si>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</si>
  <si>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</si>
  <si>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</si>
  <si>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</si>
  <si>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</si>
  <si>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</si>
  <si>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</si>
  <si>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</si>
  <si>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</si>
  <si>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</si>
  <si>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</si>
  <si>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</si>
  <si>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</si>
  <si>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</si>
  <si>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</si>
  <si>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</si>
  <si>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</si>
  <si>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</si>
  <si>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</si>
  <si>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</si>
  <si>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</si>
  <si>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</si>
  <si>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</si>
  <si>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</si>
  <si>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</si>
  <si>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</si>
  <si>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</si>
  <si>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</si>
  <si>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</si>
  <si>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</si>
  <si>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</si>
  <si>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</si>
  <si>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</si>
  <si>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</si>
  <si>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</si>
  <si>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</si>
  <si>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</si>
  <si>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</si>
  <si>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</si>
  <si>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</si>
  <si>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</si>
  <si>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</si>
  <si>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</si>
  <si>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</si>
  <si>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</si>
  <si>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</si>
  <si>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</si>
  <si>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</si>
  <si>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</si>
  <si>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</si>
  <si>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</si>
  <si>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</si>
  <si>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</si>
  <si>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</si>
  <si>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</si>
  <si>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</si>
  <si>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</si>
  <si>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</si>
  <si>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</si>
  <si>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</si>
  <si>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</si>
  <si>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</si>
  <si>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</si>
  <si>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</si>
  <si>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</si>
  <si>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</si>
  <si>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</si>
  <si>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</si>
  <si>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</si>
  <si>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</si>
  <si>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</si>
  <si>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</si>
  <si>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</si>
  <si>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</si>
  <si>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</si>
  <si>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</si>
  <si>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</si>
  <si>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</si>
  <si>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</si>
  <si>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</si>
  <si>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</si>
  <si>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</si>
  <si>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</si>
  <si>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</si>
  <si>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</si>
  <si>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</si>
  <si>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</si>
  <si>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</si>
  <si>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</si>
  <si>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</si>
  <si>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</si>
  <si>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</si>
  <si>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</si>
  <si>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</si>
  <si>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</si>
  <si>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</si>
  <si>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</si>
  <si>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</si>
  <si>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</si>
  <si>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</si>
  <si>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</si>
  <si>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</si>
  <si>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</si>
  <si>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</si>
  <si>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</si>
  <si>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</si>
  <si>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</si>
  <si>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</si>
  <si>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</si>
  <si>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</si>
  <si>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</si>
  <si>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</si>
  <si>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</si>
  <si>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</si>
  <si>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</si>
  <si>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</si>
  <si>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</si>
  <si>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</si>
  <si>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</si>
  <si>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</si>
  <si>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</si>
  <si>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</si>
  <si>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</si>
  <si>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</si>
  <si>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</si>
  <si>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</si>
  <si>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</si>
  <si>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</si>
  <si>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</si>
  <si>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</si>
  <si>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</si>
  <si>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</si>
  <si>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</si>
  <si>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</si>
  <si>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</si>
  <si>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</si>
  <si>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</si>
  <si>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</si>
  <si>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</si>
  <si>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</si>
  <si>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</si>
  <si>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</si>
  <si>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</si>
  <si>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</si>
  <si>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</si>
  <si>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</si>
  <si>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</si>
  <si>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</si>
  <si>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</si>
  <si>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</si>
  <si>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</si>
  <si>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</si>
  <si>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</si>
  <si>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</si>
  <si>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</si>
  <si>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</si>
  <si>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</si>
  <si>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</si>
  <si>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</si>
  <si>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</si>
  <si>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</si>
  <si>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</si>
  <si>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</si>
  <si>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</si>
  <si>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</si>
  <si>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</si>
  <si>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</si>
  <si>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</si>
  <si>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</si>
  <si>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</si>
  <si>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</si>
  <si>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</si>
  <si>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</si>
  <si>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</si>
  <si>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</si>
  <si>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</si>
  <si>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</si>
  <si>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</si>
  <si>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</si>
  <si>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</si>
  <si>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</si>
  <si>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</si>
  <si>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</si>
  <si>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</si>
  <si>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</si>
  <si>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</si>
  <si>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</si>
  <si>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</si>
  <si>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</si>
  <si>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</si>
  <si>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</si>
  <si>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</si>
  <si>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</si>
  <si>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</si>
  <si>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</si>
  <si>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</si>
  <si>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</si>
  <si>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</si>
  <si>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</si>
  <si>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</si>
  <si>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</si>
  <si>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</si>
  <si>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</si>
  <si>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</si>
  <si>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</si>
  <si>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</si>
  <si>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</si>
  <si>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</si>
  <si>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</si>
  <si>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</si>
  <si>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</si>
  <si>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</si>
  <si>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</si>
  <si>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</si>
  <si>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</si>
  <si>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</si>
  <si>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</si>
  <si>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</si>
  <si>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</si>
  <si>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</si>
  <si>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</si>
  <si>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</si>
  <si>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</si>
  <si>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</si>
  <si>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</si>
  <si>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</si>
  <si>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</si>
  <si>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</si>
  <si>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</si>
  <si>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</si>
  <si>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</si>
  <si>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</si>
  <si>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</si>
  <si>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</si>
  <si>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</si>
  <si>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</si>
  <si>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</si>
  <si>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</si>
  <si>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</si>
  <si>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</si>
  <si>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</si>
  <si>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</si>
  <si>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</si>
  <si>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</si>
  <si>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</si>
  <si>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</si>
  <si>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</si>
  <si>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</si>
  <si>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</si>
  <si>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</si>
  <si>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</si>
  <si>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</si>
  <si>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</si>
  <si>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</si>
  <si>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</si>
  <si>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</si>
  <si>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</si>
  <si>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</si>
  <si>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</si>
  <si>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</si>
  <si>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</si>
  <si>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</si>
  <si>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</si>
  <si>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</si>
  <si>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</si>
  <si>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</si>
  <si>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</si>
  <si>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</si>
  <si>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</si>
  <si>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</si>
  <si>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</si>
  <si>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</si>
  <si>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</si>
  <si>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</si>
  <si>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</si>
  <si>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</si>
  <si>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</si>
  <si>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</si>
  <si>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</si>
  <si>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</si>
  <si>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</si>
  <si>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</si>
  <si>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</si>
  <si>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</si>
  <si>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</si>
  <si>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</si>
  <si>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</si>
  <si>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</si>
  <si>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</si>
  <si>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</si>
  <si>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</si>
  <si>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</si>
  <si>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</si>
  <si>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</si>
  <si>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</si>
  <si>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</si>
  <si>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</si>
  <si>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</si>
  <si>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</si>
  <si>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</si>
  <si>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</si>
  <si>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</si>
  <si>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</si>
  <si>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</si>
  <si>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</si>
  <si>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</si>
  <si>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</si>
  <si>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</si>
  <si>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</si>
  <si>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</si>
  <si>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</si>
  <si>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</si>
  <si>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</si>
  <si>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</si>
  <si>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</si>
  <si>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</si>
  <si>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</si>
  <si>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</si>
  <si>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</si>
  <si>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</si>
  <si>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</si>
  <si>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</si>
  <si>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</si>
  <si>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</si>
  <si>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</si>
  <si>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</si>
  <si>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</si>
  <si>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</si>
  <si>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</si>
  <si>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</si>
  <si>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</si>
  <si>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</si>
  <si>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</si>
  <si>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</si>
  <si>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</si>
  <si>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</si>
  <si>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</si>
  <si>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</si>
  <si>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</si>
  <si>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</si>
  <si>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</si>
  <si>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</si>
  <si>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</si>
  <si>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</si>
  <si>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</si>
  <si>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</si>
  <si>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</si>
  <si>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</si>
  <si>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</si>
  <si>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</si>
  <si>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</si>
  <si>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</si>
  <si>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</si>
  <si>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</si>
  <si>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</si>
  <si>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</si>
  <si>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</si>
  <si>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</si>
  <si>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</si>
  <si>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</si>
  <si>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</si>
  <si>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</si>
  <si>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</si>
  <si>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</si>
  <si>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</si>
  <si>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</si>
  <si>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</si>
  <si>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</si>
  <si>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</si>
  <si>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</si>
  <si>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</si>
  <si>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</si>
  <si>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</si>
  <si>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</si>
  <si>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</si>
  <si>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</si>
  <si>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</si>
  <si>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</si>
  <si>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</si>
  <si>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</si>
  <si>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</si>
  <si>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</si>
  <si>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</si>
  <si>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</si>
  <si>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</si>
  <si>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</si>
  <si>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</si>
  <si>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</si>
  <si>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</si>
  <si>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</si>
  <si>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</si>
  <si>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</si>
  <si>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</si>
  <si>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</si>
  <si>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</si>
  <si>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</si>
  <si>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</si>
  <si>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</si>
  <si>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</si>
  <si>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</si>
  <si>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</si>
  <si>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</si>
  <si>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</si>
  <si>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</si>
  <si>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</si>
  <si>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</si>
  <si>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</si>
  <si>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</si>
  <si>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</si>
  <si>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</si>
  <si>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</si>
  <si>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</si>
  <si>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</si>
  <si>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</si>
  <si>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</si>
  <si>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</si>
  <si>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</si>
  <si>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</si>
  <si>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</si>
  <si>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</si>
  <si>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</si>
  <si>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</si>
  <si>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</si>
  <si>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</si>
  <si>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</si>
  <si>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</si>
  <si>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</si>
  <si>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</si>
  <si>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</si>
  <si>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</si>
  <si>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</si>
  <si>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</si>
  <si>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</si>
  <si>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</si>
  <si>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</si>
  <si>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</si>
  <si>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</si>
  <si>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</si>
  <si>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</si>
  <si>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</si>
  <si>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</si>
  <si>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</si>
  <si>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</si>
  <si>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</si>
  <si>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</si>
  <si>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</si>
  <si>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</si>
  <si>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</si>
  <si>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</si>
  <si>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</si>
  <si>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</si>
  <si>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</si>
  <si>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</si>
  <si>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</si>
  <si>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</si>
  <si>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</si>
  <si>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</si>
  <si>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</si>
  <si>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</si>
  <si>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</si>
  <si>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</si>
  <si>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</si>
  <si>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</si>
  <si>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</si>
  <si>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</si>
  <si>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</si>
  <si>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</si>
  <si>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</si>
  <si>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</si>
  <si>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</si>
  <si>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</si>
  <si>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</si>
  <si>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</si>
  <si>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</si>
  <si>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</si>
  <si>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</si>
  <si>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</si>
  <si>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</si>
  <si>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</si>
  <si>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</si>
  <si>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</si>
  <si>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</si>
  <si>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</si>
  <si>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</si>
  <si>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</si>
  <si>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</si>
  <si>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</si>
  <si>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</si>
  <si>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</si>
  <si>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</si>
  <si>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</si>
  <si>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</si>
  <si>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</si>
  <si>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</si>
  <si>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</si>
  <si>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</si>
  <si>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</si>
  <si>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</si>
  <si>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</si>
  <si>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</si>
  <si>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</si>
  <si>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</si>
  <si>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</si>
  <si>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</si>
  <si>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</si>
  <si>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</si>
  <si>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</si>
  <si>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</si>
  <si>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</si>
  <si>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</si>
  <si>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</si>
  <si>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</si>
  <si>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</si>
  <si>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</si>
  <si>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</si>
  <si>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</si>
  <si>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</si>
  <si>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</si>
  <si>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</si>
  <si>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</si>
  <si>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</si>
  <si>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</si>
  <si>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</si>
  <si>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</si>
  <si>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</si>
  <si>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</si>
  <si>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</si>
  <si>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</si>
  <si>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</si>
  <si>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</si>
  <si>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</si>
  <si>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</si>
  <si>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</si>
  <si>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</si>
  <si>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</si>
  <si>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</si>
  <si>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</si>
  <si>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</si>
  <si>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</si>
  <si>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</si>
  <si>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</si>
  <si>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</si>
  <si>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</si>
  <si>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</si>
  <si>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</si>
  <si>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</si>
  <si>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</si>
  <si>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</si>
  <si>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</si>
  <si>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</si>
  <si>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</si>
  <si>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</si>
  <si>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</si>
  <si>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</si>
  <si>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</si>
  <si>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</si>
  <si>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</si>
  <si>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</si>
  <si>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</si>
  <si>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</si>
  <si>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</si>
  <si>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</si>
  <si>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</si>
  <si>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</si>
  <si>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</si>
  <si>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</si>
  <si>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</si>
  <si>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</si>
  <si>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</si>
  <si>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</si>
  <si>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</si>
  <si>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</si>
  <si>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</si>
  <si>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</si>
  <si>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</si>
  <si>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</si>
  <si>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</si>
  <si>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</si>
  <si>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</si>
  <si>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</si>
  <si>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</si>
  <si>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</si>
  <si>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</si>
  <si>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</si>
  <si>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</si>
  <si>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</si>
  <si>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</si>
  <si>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</si>
  <si>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</si>
  <si>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</si>
  <si>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</si>
  <si>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</si>
  <si>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</si>
  <si>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</si>
  <si>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</si>
  <si>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</si>
  <si>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</si>
  <si>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</si>
  <si>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</si>
  <si>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</si>
  <si>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</si>
  <si>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</si>
  <si>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</si>
  <si>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</si>
  <si>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</si>
  <si>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</si>
  <si>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</si>
  <si>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</si>
  <si>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</si>
  <si>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</si>
  <si>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</si>
  <si>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</si>
  <si>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</si>
  <si>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</si>
  <si>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</si>
  <si>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</si>
  <si>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</si>
  <si>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</si>
  <si>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</si>
  <si>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</si>
  <si>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</si>
  <si>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</si>
  <si>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</si>
  <si>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</si>
  <si>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</si>
  <si>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</si>
  <si>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</si>
  <si>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</si>
  <si>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</si>
  <si>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</si>
  <si>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</si>
  <si>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</si>
  <si>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</si>
  <si>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</si>
  <si>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</si>
  <si>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</si>
  <si>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</si>
  <si>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</si>
  <si>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</si>
  <si>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</si>
  <si>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</si>
  <si>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</si>
  <si>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</si>
  <si>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</si>
  <si>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</si>
  <si>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</si>
  <si>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</si>
  <si>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</si>
  <si>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</si>
  <si>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</si>
  <si>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</si>
  <si>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</si>
  <si>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</si>
  <si>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</si>
  <si>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</si>
  <si>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</si>
  <si>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</si>
  <si>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</si>
  <si>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</si>
  <si>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</si>
  <si>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</si>
  <si>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</si>
  <si>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</si>
  <si>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</si>
  <si>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</si>
  <si>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</si>
  <si>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</si>
  <si>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</si>
  <si>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</si>
  <si>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</si>
  <si>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</si>
  <si>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</si>
  <si>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</si>
  <si>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</si>
  <si>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</si>
  <si>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</si>
  <si>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</si>
  <si>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</si>
  <si>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</si>
  <si>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</si>
  <si>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</si>
  <si>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</si>
  <si>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</si>
  <si>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</si>
  <si>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</si>
  <si>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</si>
  <si>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</si>
  <si>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</si>
  <si>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</si>
  <si>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</si>
  <si>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</si>
  <si>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</si>
  <si>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</si>
  <si>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</si>
  <si>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</si>
  <si>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</si>
  <si>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</si>
  <si>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</si>
  <si>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</si>
  <si>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</si>
  <si>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</si>
  <si>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</si>
  <si>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</si>
  <si>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</si>
  <si>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</si>
  <si>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</si>
  <si>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</si>
  <si>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</si>
  <si>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</si>
  <si>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</si>
  <si>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</si>
  <si>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</si>
  <si>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</si>
  <si>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</si>
  <si>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</si>
  <si>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</si>
  <si>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</si>
  <si>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</si>
  <si>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</si>
  <si>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</si>
  <si>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</si>
  <si>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</si>
  <si>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</si>
  <si>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</si>
  <si>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</si>
  <si>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</si>
  <si>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</si>
  <si>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</si>
  <si>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</si>
  <si>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</si>
  <si>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</si>
  <si>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</si>
  <si>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</si>
  <si>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</si>
  <si>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</si>
  <si>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</si>
  <si>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</si>
  <si>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</si>
  <si>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</si>
  <si>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</si>
  <si>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</si>
  <si>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</si>
  <si>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</si>
  <si>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</si>
  <si>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</si>
  <si>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</si>
  <si>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</si>
  <si>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</si>
  <si>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</si>
  <si>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</si>
  <si>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</si>
  <si>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</si>
  <si>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</si>
  <si>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</si>
  <si>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</si>
  <si>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</si>
  <si>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</si>
  <si>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</si>
  <si>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</si>
  <si>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</si>
  <si>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</si>
  <si>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</si>
  <si>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</si>
  <si>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</si>
  <si>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</si>
  <si>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</si>
  <si>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</si>
  <si>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</si>
  <si>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</si>
  <si>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</si>
  <si>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</si>
  <si>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</si>
  <si>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</si>
  <si>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</si>
  <si>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</si>
  <si>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</si>
  <si>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</si>
  <si>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</si>
  <si>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</si>
  <si>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</si>
  <si>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</si>
  <si>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</si>
  <si>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</si>
  <si>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</si>
  <si>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</si>
  <si>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</si>
  <si>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</si>
  <si>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</si>
  <si>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</si>
  <si>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</si>
  <si>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</si>
  <si>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</si>
  <si>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</si>
  <si>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</si>
  <si>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</si>
  <si>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</si>
  <si>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</si>
  <si>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</si>
  <si>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</si>
  <si>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</si>
  <si>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</si>
  <si>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</si>
  <si>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</si>
  <si>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</si>
  <si>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</si>
  <si>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</si>
  <si>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</si>
  <si>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</si>
  <si>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</si>
  <si>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</si>
  <si>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</si>
  <si>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</si>
  <si>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</si>
  <si>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</si>
  <si>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</si>
  <si>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</si>
  <si>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</si>
  <si>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</si>
  <si>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</si>
  <si>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</si>
  <si>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</si>
  <si>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</si>
  <si>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</si>
  <si>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</si>
  <si>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</si>
  <si>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</si>
  <si>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</si>
  <si>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</si>
  <si>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</si>
  <si>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</si>
  <si>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</si>
  <si>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</si>
  <si>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</si>
  <si>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</si>
  <si>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</si>
  <si>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</si>
  <si>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</si>
  <si>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</si>
  <si>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</si>
  <si>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</si>
  <si>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</si>
  <si>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</si>
  <si>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</si>
  <si>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</si>
  <si>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</si>
  <si>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</si>
  <si>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</si>
  <si>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</si>
  <si>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</si>
  <si>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</si>
  <si>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</si>
  <si>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</si>
  <si>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</si>
  <si>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</si>
  <si>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</si>
  <si>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</si>
  <si>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</si>
  <si>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</si>
  <si>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</si>
  <si>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</si>
  <si>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</si>
  <si>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</si>
  <si>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</si>
  <si>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</si>
  <si>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</si>
  <si>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</si>
  <si>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</si>
  <si>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</si>
  <si>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</si>
  <si>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</si>
  <si>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</si>
  <si>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</si>
  <si>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</si>
  <si>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</si>
  <si>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</si>
  <si>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</si>
  <si>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</si>
  <si>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</si>
  <si>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</si>
  <si>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</si>
  <si>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</si>
  <si>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</si>
  <si>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</si>
  <si>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</si>
  <si>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</si>
  <si>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</si>
  <si>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</si>
  <si>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</si>
  <si>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</si>
  <si>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</si>
  <si>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</si>
  <si>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</si>
  <si>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</si>
  <si>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</si>
  <si>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</si>
  <si>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</si>
  <si>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</si>
  <si>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</si>
  <si>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</si>
  <si>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</si>
  <si>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</si>
  <si>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</si>
  <si>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</si>
  <si>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</si>
  <si>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</si>
  <si>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</si>
  <si>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</si>
  <si>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</si>
  <si>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</si>
  <si>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</si>
  <si>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</si>
  <si>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</si>
  <si>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</si>
  <si>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</si>
  <si>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</si>
  <si>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</si>
  <si>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</si>
  <si>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</si>
  <si>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</si>
  <si>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</si>
  <si>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</si>
  <si>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</si>
  <si>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</si>
  <si>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</si>
  <si>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</si>
  <si>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</si>
  <si>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</si>
  <si>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</si>
  <si>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</si>
  <si>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</si>
  <si>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</si>
  <si>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</si>
  <si>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</si>
  <si>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</si>
  <si>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</si>
  <si>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</si>
  <si>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</si>
  <si>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</si>
  <si>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</si>
  <si>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</si>
  <si>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</si>
  <si>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</si>
  <si>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</si>
  <si>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</si>
  <si>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</si>
  <si>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</si>
  <si>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</si>
  <si>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</si>
  <si>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</si>
  <si>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</si>
  <si>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</si>
  <si>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</si>
  <si>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</si>
  <si>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</si>
  <si>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</si>
  <si>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</si>
  <si>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</si>
  <si>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</si>
  <si>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</si>
  <si>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</si>
  <si>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</si>
  <si>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</si>
  <si>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</si>
  <si>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</si>
  <si>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</si>
  <si>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</si>
  <si>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</si>
  <si>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</si>
  <si>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</si>
  <si>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</si>
  <si>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</si>
  <si>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</si>
  <si>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</si>
  <si>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</si>
  <si>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</si>
  <si>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</si>
  <si>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</si>
  <si>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</si>
  <si>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</si>
  <si>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</si>
  <si>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</si>
  <si>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</si>
  <si>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</si>
  <si>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</si>
  <si>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</si>
  <si>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</si>
  <si>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</si>
  <si>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</si>
  <si>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</si>
  <si>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</si>
  <si>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</si>
  <si>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</si>
  <si>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</si>
  <si>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</si>
  <si>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</si>
  <si>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</si>
  <si>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</si>
  <si>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</si>
  <si>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</si>
  <si>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</si>
  <si>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</si>
  <si>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</si>
  <si>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</si>
  <si>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</si>
  <si>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</si>
  <si>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</si>
  <si>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</si>
  <si>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</si>
  <si>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</si>
  <si>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</si>
  <si>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</si>
  <si>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</si>
  <si>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</si>
  <si>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</si>
  <si>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</si>
  <si>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</si>
  <si>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</si>
  <si>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</si>
  <si>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</si>
  <si>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</si>
  <si>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</si>
  <si>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</si>
  <si>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</si>
  <si>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</si>
  <si>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</si>
  <si>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</si>
  <si>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</si>
  <si>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</si>
  <si>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</si>
  <si>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</si>
  <si>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</si>
  <si>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</si>
  <si>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</si>
  <si>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</si>
  <si>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</si>
  <si>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</si>
  <si>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</si>
  <si>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</si>
  <si>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</si>
  <si>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</si>
  <si>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</si>
  <si>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</si>
  <si>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</si>
  <si>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</si>
  <si>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</si>
  <si>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</si>
  <si>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</si>
  <si>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</si>
  <si>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</si>
  <si>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</si>
  <si>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</si>
  <si>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</si>
  <si>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</si>
  <si>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</si>
  <si>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</si>
  <si>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</si>
  <si>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</si>
  <si>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</si>
  <si>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</si>
  <si>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</si>
  <si>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</si>
  <si>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</si>
  <si>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</si>
  <si>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</si>
  <si>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</si>
  <si>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</si>
  <si>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</si>
  <si>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</si>
  <si>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</si>
  <si>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</si>
  <si>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</si>
  <si>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</si>
  <si>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</si>
  <si>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</si>
  <si>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</si>
  <si>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</si>
  <si>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</si>
  <si>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</si>
  <si>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</si>
  <si>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</si>
  <si>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</si>
  <si>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</si>
  <si>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</si>
  <si>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</si>
  <si>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</si>
  <si>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</si>
  <si>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</si>
  <si>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</si>
  <si>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</si>
  <si>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</si>
  <si>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</si>
  <si>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</si>
  <si>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</si>
  <si>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</si>
  <si>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</si>
  <si>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</si>
  <si>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</si>
  <si>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</si>
  <si>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</si>
  <si>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</si>
  <si>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</si>
  <si>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</si>
  <si>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</si>
  <si>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</si>
  <si>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</si>
  <si>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</si>
  <si>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</si>
  <si>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</si>
  <si>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</si>
  <si>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</si>
  <si>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</si>
  <si>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</si>
  <si>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</si>
  <si>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</si>
  <si>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</si>
  <si>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</si>
  <si>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</si>
  <si>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</si>
  <si>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</si>
  <si>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</si>
  <si>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</si>
  <si>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</si>
  <si>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</si>
  <si>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</si>
  <si>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</si>
  <si>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</si>
  <si>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</si>
  <si>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</si>
  <si>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</si>
  <si>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</si>
  <si>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</si>
  <si>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</si>
  <si>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</si>
  <si>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</si>
  <si>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</si>
  <si>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</si>
  <si>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</si>
  <si>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</si>
  <si>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</si>
  <si>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</si>
  <si>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</si>
  <si>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</si>
  <si>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</si>
  <si>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</si>
  <si>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</si>
  <si>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</si>
  <si>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</si>
  <si>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</si>
  <si>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</si>
  <si>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</si>
  <si>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</si>
  <si>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</si>
  <si>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</si>
  <si>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</si>
  <si>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</si>
  <si>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</si>
  <si>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</si>
  <si>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</si>
  <si>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</si>
  <si>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</si>
  <si>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</si>
  <si>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</si>
  <si>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</si>
  <si>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</si>
  <si>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</si>
  <si>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</si>
  <si>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</si>
  <si>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</si>
  <si>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</si>
  <si>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</si>
  <si>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</si>
  <si>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</si>
  <si>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</si>
  <si>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</si>
  <si>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</si>
  <si>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</si>
  <si>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</si>
  <si>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</si>
  <si>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</si>
  <si>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</si>
  <si>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</si>
  <si>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</si>
  <si>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</si>
  <si>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</si>
  <si>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</si>
  <si>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</si>
  <si>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</si>
  <si>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</si>
  <si>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</si>
  <si>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</si>
  <si>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</si>
  <si>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</si>
  <si>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</si>
  <si>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</si>
  <si>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</si>
  <si>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</si>
  <si>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</si>
  <si>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</si>
  <si>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</si>
  <si>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</si>
  <si>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</si>
  <si>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</si>
  <si>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</si>
  <si>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</si>
  <si>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</si>
  <si>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</si>
  <si>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</si>
  <si>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</si>
  <si>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</si>
  <si>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</si>
  <si>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</si>
  <si>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</si>
  <si>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</si>
  <si>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</si>
  <si>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</si>
  <si>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</si>
  <si>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</si>
  <si>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</si>
  <si>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</si>
  <si>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</si>
  <si>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</si>
  <si>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</si>
  <si>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</si>
  <si>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</si>
  <si>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</si>
  <si>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</si>
  <si>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</si>
  <si>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</si>
  <si>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</si>
  <si>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</si>
  <si>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</si>
  <si>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</si>
  <si>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</si>
  <si>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</si>
  <si>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</si>
  <si>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</si>
  <si>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</si>
  <si>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</si>
  <si>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</si>
  <si>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</si>
  <si>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</si>
  <si>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</si>
  <si>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</si>
  <si>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</si>
  <si>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</si>
  <si>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</si>
  <si>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</si>
  <si>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</si>
  <si>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</si>
  <si>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</si>
  <si>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</si>
  <si>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</si>
  <si>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</si>
  <si>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</si>
  <si>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</si>
  <si>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</si>
  <si>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</si>
  <si>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</si>
  <si>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</si>
  <si>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</si>
  <si>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</si>
  <si>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</si>
  <si>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</si>
  <si>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</si>
  <si>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</si>
  <si>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</si>
  <si>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</si>
  <si>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</si>
  <si>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</si>
  <si>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</si>
  <si>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</si>
  <si>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</si>
  <si>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</si>
  <si>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</si>
  <si>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</si>
  <si>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</si>
  <si>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</si>
  <si>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</si>
  <si>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</si>
  <si>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</si>
  <si>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</si>
  <si>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</si>
  <si>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</si>
  <si>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</si>
  <si>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</si>
  <si>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</si>
  <si>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</si>
  <si>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</si>
  <si>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</si>
  <si>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</si>
  <si>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</si>
  <si>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</si>
  <si>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</si>
  <si>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</si>
  <si>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</si>
  <si>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</si>
  <si>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</si>
  <si>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</si>
  <si>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</si>
  <si>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</si>
  <si>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</si>
  <si>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</si>
  <si>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</si>
  <si>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</si>
  <si>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</si>
  <si>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</si>
  <si>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</si>
  <si>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</si>
  <si>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</si>
  <si>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</si>
  <si>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</si>
  <si>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</si>
  <si>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</si>
  <si>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</si>
  <si>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</si>
  <si>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</si>
  <si>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</si>
  <si>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</si>
  <si>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</si>
  <si>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</si>
  <si>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</si>
  <si>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</si>
  <si>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</si>
  <si>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</si>
  <si>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</si>
  <si>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</si>
  <si>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</si>
  <si>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</si>
  <si>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</si>
  <si>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</si>
  <si>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</si>
  <si>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</si>
  <si>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</si>
  <si>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</si>
  <si>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</si>
  <si>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</si>
  <si>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</si>
  <si>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</si>
  <si>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</si>
  <si>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</si>
  <si>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</si>
  <si>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</si>
  <si>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</si>
  <si>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</si>
  <si>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</si>
  <si>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</si>
  <si>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</si>
  <si>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</si>
  <si>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</si>
  <si>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</si>
  <si>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</si>
  <si>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</si>
  <si>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</si>
  <si>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</si>
  <si>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</si>
  <si>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</si>
  <si>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</si>
  <si>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</si>
  <si>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</si>
  <si>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</si>
  <si>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</si>
  <si>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</si>
  <si>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</si>
  <si>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</si>
  <si>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</si>
  <si>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</si>
  <si>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</si>
  <si>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</si>
  <si>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</si>
  <si>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</si>
  <si>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</si>
  <si>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</si>
  <si>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</si>
  <si>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</si>
  <si>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</si>
  <si>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</si>
  <si>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</si>
  <si>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</si>
  <si>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</si>
  <si>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</si>
  <si>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</si>
  <si>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</si>
  <si>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</si>
  <si>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</si>
  <si>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</si>
  <si>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</si>
  <si>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</si>
  <si>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</si>
  <si>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</si>
  <si>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</si>
  <si>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</si>
  <si>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</si>
  <si>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</si>
  <si>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</si>
  <si>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</si>
  <si>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</si>
  <si>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</si>
  <si>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</si>
  <si>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</si>
  <si>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</si>
  <si>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</si>
  <si>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</si>
  <si>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</si>
  <si>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</si>
  <si>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</si>
  <si>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</si>
  <si>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</si>
  <si>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</si>
  <si>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</si>
  <si>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</si>
  <si>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</si>
  <si>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</si>
  <si>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</si>
  <si>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</si>
  <si>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</si>
  <si>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</si>
  <si>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</si>
  <si>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</si>
  <si>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</si>
  <si>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</si>
  <si>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</si>
  <si>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</si>
  <si>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</si>
  <si>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</si>
  <si>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</si>
  <si>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</si>
  <si>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</si>
  <si>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</si>
  <si>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</si>
  <si>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</si>
  <si>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</si>
  <si>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</si>
  <si>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</si>
  <si>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</si>
  <si>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</si>
  <si>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</si>
  <si>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</si>
  <si>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</si>
  <si>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</si>
  <si>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</si>
  <si>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</si>
  <si>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</si>
  <si>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</si>
  <si>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</si>
  <si>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</si>
  <si>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</si>
  <si>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</si>
  <si>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</si>
  <si>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</si>
  <si>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</si>
  <si>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</si>
  <si>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</si>
  <si>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</si>
  <si>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</si>
  <si>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</si>
  <si>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</si>
  <si>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</si>
  <si>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</si>
  <si>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</si>
  <si>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</si>
  <si>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</si>
  <si>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</si>
  <si>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</si>
  <si>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</si>
  <si>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</si>
  <si>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</si>
  <si>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</si>
  <si>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</si>
  <si>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</si>
  <si>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</si>
  <si>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</si>
  <si>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</si>
  <si>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</si>
  <si>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</si>
  <si>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</si>
  <si>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</si>
  <si>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</si>
  <si>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</si>
  <si>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</si>
  <si>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</si>
  <si>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</si>
  <si>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</si>
  <si>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</si>
  <si>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</si>
  <si>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</si>
  <si>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</si>
  <si>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</si>
  <si>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</si>
  <si>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</si>
  <si>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</si>
  <si>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</si>
  <si>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</si>
  <si>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</si>
  <si>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</si>
  <si>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</si>
  <si>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</si>
  <si>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</si>
  <si>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</si>
  <si>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</si>
  <si>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</si>
  <si>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</si>
  <si>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</si>
  <si>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</si>
  <si>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</si>
  <si>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</si>
  <si>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</si>
  <si>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</si>
  <si>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</si>
  <si>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</si>
  <si>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</si>
  <si>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</si>
  <si>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</si>
  <si>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</si>
  <si>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</si>
  <si>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</si>
  <si>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</si>
  <si>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</si>
  <si>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</si>
  <si>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</si>
  <si>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</si>
  <si>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</si>
  <si>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</si>
  <si>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</si>
  <si>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</si>
  <si>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</si>
  <si>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</si>
  <si>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</si>
  <si>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</si>
  <si>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</si>
  <si>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</si>
  <si>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</si>
  <si>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</si>
  <si>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</si>
  <si>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</si>
  <si>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</si>
  <si>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</si>
  <si>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</si>
  <si>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</si>
  <si>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</si>
  <si>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</si>
  <si>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</si>
  <si>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</si>
  <si>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</si>
  <si>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</si>
  <si>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</si>
  <si>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</si>
  <si>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</si>
  <si>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</si>
  <si>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</si>
  <si>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</si>
  <si>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</si>
  <si>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</si>
  <si>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</si>
  <si>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</si>
  <si>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</si>
  <si>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</si>
  <si>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</si>
  <si>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</si>
  <si>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</si>
  <si>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</si>
  <si>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</si>
  <si>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</si>
  <si>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</si>
  <si>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</si>
  <si>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</si>
  <si>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</si>
  <si>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</si>
  <si>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</si>
  <si>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</si>
  <si>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</si>
  <si>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</si>
  <si>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</si>
  <si>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</si>
  <si>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</si>
  <si>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</si>
  <si>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</si>
  <si>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</si>
  <si>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</si>
  <si>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</si>
  <si>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</si>
  <si>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</si>
  <si>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</si>
  <si>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</si>
  <si>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</si>
  <si>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</si>
  <si>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</si>
  <si>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</si>
  <si>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</si>
  <si>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</si>
  <si>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</si>
  <si>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</si>
  <si>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</si>
  <si>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</si>
  <si>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</si>
  <si>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</si>
  <si>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</si>
  <si>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</si>
  <si>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</si>
  <si>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</si>
  <si>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</si>
  <si>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</si>
  <si>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</si>
  <si>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</si>
  <si>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</si>
  <si>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</si>
  <si>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</si>
  <si>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</si>
  <si>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</si>
  <si>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</si>
  <si>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</si>
  <si>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</si>
  <si>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</si>
  <si>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</si>
  <si>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</si>
  <si>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</si>
  <si>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</si>
  <si>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</si>
  <si>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</si>
  <si>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</si>
  <si>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</si>
  <si>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</si>
  <si>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</si>
  <si>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</si>
  <si>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</si>
  <si>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</si>
  <si>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</si>
  <si>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</si>
  <si>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</si>
  <si>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</si>
  <si>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</si>
  <si>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</si>
  <si>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</si>
  <si>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</si>
  <si>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</si>
  <si>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</si>
  <si>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</si>
  <si>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</si>
  <si>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</si>
  <si>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</si>
  <si>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</si>
  <si>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</si>
  <si>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</si>
  <si>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</si>
  <si>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</si>
  <si>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</si>
  <si>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</si>
  <si>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</si>
  <si>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</si>
  <si>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</si>
  <si>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</si>
  <si>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</si>
  <si>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</si>
  <si>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</si>
  <si>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</si>
  <si>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</si>
  <si>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</si>
  <si>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</si>
  <si>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</si>
  <si>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</si>
  <si>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</si>
  <si>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</si>
  <si>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</si>
  <si>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</si>
  <si>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</si>
  <si>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</si>
  <si>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</si>
  <si>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</si>
  <si>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</si>
  <si>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</si>
  <si>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</si>
  <si>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</si>
  <si>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</si>
  <si>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</si>
  <si>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</si>
  <si>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</si>
  <si>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</si>
  <si>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</si>
  <si>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</si>
  <si>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</si>
  <si>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</si>
  <si>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</si>
  <si>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</si>
  <si>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</si>
  <si>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</si>
  <si>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</si>
  <si>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</si>
  <si>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</si>
  <si>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</si>
  <si>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</si>
  <si>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</si>
  <si>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</si>
  <si>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</si>
  <si>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</si>
  <si>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</si>
  <si>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</si>
  <si>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</si>
  <si>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</si>
  <si>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</si>
  <si>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</si>
  <si>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</si>
  <si>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</si>
  <si>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</si>
  <si>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</si>
  <si>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</si>
  <si>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</si>
  <si>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</si>
  <si>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</si>
  <si>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</si>
  <si>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</si>
  <si>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</si>
  <si>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</si>
  <si>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</si>
  <si>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</si>
  <si>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</si>
  <si>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</si>
  <si>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</si>
  <si>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</si>
  <si>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</si>
  <si>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</si>
  <si>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</si>
  <si>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</si>
  <si>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</si>
  <si>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</si>
  <si>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</si>
  <si>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</si>
  <si>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</si>
  <si>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</si>
  <si>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</si>
  <si>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</si>
  <si>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</si>
  <si>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</si>
  <si>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</si>
  <si>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</si>
  <si>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</si>
  <si>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</si>
  <si>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</si>
  <si>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</si>
  <si>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</si>
  <si>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</si>
  <si>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</si>
  <si>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</si>
  <si>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</si>
  <si>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</si>
  <si>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</si>
  <si>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</si>
  <si>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</si>
  <si>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</si>
  <si>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</si>
  <si>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</si>
  <si>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</si>
  <si>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</si>
  <si>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</si>
  <si>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</si>
  <si>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</si>
  <si>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</si>
  <si>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</si>
  <si>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</si>
  <si>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</si>
  <si>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</si>
  <si>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</si>
  <si>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</si>
  <si>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</si>
  <si>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</si>
  <si>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</si>
  <si>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</si>
  <si>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</si>
  <si>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</si>
  <si>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</si>
  <si>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</si>
  <si>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</si>
  <si>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</si>
  <si>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</si>
  <si>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</si>
  <si>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</si>
  <si>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</si>
  <si>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</si>
  <si>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</si>
  <si>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</si>
  <si>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</si>
  <si>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</si>
  <si>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</si>
  <si>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</si>
  <si>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</si>
  <si>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</si>
  <si>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</si>
  <si>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</si>
  <si>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</si>
  <si>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</si>
  <si>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</si>
  <si>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</si>
  <si>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</si>
  <si>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</si>
  <si>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</si>
  <si>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</si>
  <si>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</si>
  <si>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</si>
  <si>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</si>
  <si>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</si>
  <si>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</si>
  <si>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</si>
  <si>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</si>
  <si>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</si>
  <si>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</si>
  <si>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</si>
  <si>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</si>
  <si>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</si>
  <si>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</si>
  <si>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</si>
  <si>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</si>
  <si>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</si>
  <si>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</si>
  <si>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</si>
  <si>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</si>
  <si>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</si>
  <si>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</si>
  <si>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</si>
  <si>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</si>
  <si>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</si>
  <si>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</si>
  <si>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</si>
  <si>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</si>
  <si>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</si>
  <si>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</si>
  <si>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</si>
  <si>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</si>
  <si>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</si>
  <si>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</si>
  <si>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</si>
  <si>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</si>
  <si>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</si>
  <si>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</si>
  <si>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</si>
  <si>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</si>
  <si>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</si>
  <si>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</si>
  <si>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</si>
  <si>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</si>
  <si>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</si>
  <si>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</si>
  <si>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</si>
  <si>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</si>
  <si>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</si>
  <si>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</si>
  <si>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</si>
  <si>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</si>
  <si>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</si>
  <si>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</si>
  <si>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</si>
  <si>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</si>
  <si>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</si>
  <si>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</si>
  <si>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</si>
  <si>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</si>
  <si>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</si>
  <si>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</si>
  <si>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</si>
  <si>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</si>
  <si>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</si>
  <si>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</si>
  <si>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</si>
  <si>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</si>
  <si>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</si>
  <si>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</si>
  <si>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</si>
  <si>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</si>
  <si>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</si>
  <si>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</si>
  <si>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</si>
  <si>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</si>
  <si>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</si>
  <si>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</si>
  <si>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</si>
  <si>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</si>
  <si>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</si>
  <si>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</si>
  <si>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</si>
  <si>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</si>
  <si>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</si>
  <si>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</si>
  <si>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</si>
  <si>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</si>
  <si>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</si>
  <si>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</si>
  <si>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</si>
  <si>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</si>
  <si>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</si>
  <si>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</si>
  <si>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</si>
  <si>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</si>
  <si>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</si>
  <si>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</si>
  <si>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</si>
  <si>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</si>
  <si>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</si>
  <si>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</si>
  <si>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</si>
  <si>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</si>
  <si>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</si>
  <si>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</si>
  <si>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</si>
  <si>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</si>
  <si>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</si>
  <si>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</si>
  <si>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</si>
  <si>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</si>
  <si>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</si>
  <si>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</si>
  <si>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</si>
  <si>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</si>
  <si>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</si>
  <si>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</si>
  <si>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</si>
  <si>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</si>
  <si>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</si>
  <si>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</si>
  <si>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</si>
  <si>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</si>
  <si>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</si>
  <si>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</si>
  <si>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</si>
  <si>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</si>
  <si>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</si>
  <si>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</si>
  <si>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</si>
  <si>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</si>
  <si>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</si>
  <si>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</si>
  <si>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</si>
  <si>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</si>
  <si>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</si>
  <si>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</si>
  <si>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</si>
  <si>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</si>
  <si>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</si>
  <si>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</si>
  <si>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</si>
  <si>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</si>
  <si>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</si>
  <si>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</si>
  <si>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</si>
  <si>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</si>
  <si>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</si>
  <si>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</si>
  <si>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</si>
  <si>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</si>
  <si>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</si>
  <si>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</si>
  <si>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</si>
  <si>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</si>
  <si>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</si>
  <si>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</si>
  <si>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</si>
  <si>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</si>
  <si>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</si>
  <si>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</si>
  <si>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</si>
  <si>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</si>
  <si>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</si>
  <si>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</si>
  <si>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</si>
  <si>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</si>
  <si>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</si>
  <si>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</si>
  <si>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</si>
  <si>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</si>
  <si>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</si>
  <si>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</si>
  <si>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</si>
  <si>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</si>
  <si>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</si>
  <si>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</si>
  <si>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</si>
  <si>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</si>
  <si>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</si>
  <si>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</si>
  <si>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</si>
  <si>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</si>
  <si>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</si>
  <si>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</si>
  <si>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</si>
  <si>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</si>
  <si>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</si>
  <si>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</si>
  <si>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</si>
  <si>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</si>
  <si>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</si>
  <si>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</si>
  <si>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</si>
  <si>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</si>
  <si>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</si>
  <si>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</si>
  <si>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</si>
  <si>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</si>
  <si>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</si>
  <si>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</si>
  <si>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</si>
  <si>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</si>
  <si>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</si>
  <si>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</si>
  <si>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</si>
  <si>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</si>
  <si>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</si>
  <si>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</si>
  <si>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</si>
  <si>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</si>
  <si>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</si>
  <si>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</si>
  <si>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</si>
  <si>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</si>
  <si>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</si>
  <si>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</si>
  <si>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</si>
  <si>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</si>
  <si>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</si>
  <si>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</si>
  <si>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</si>
  <si>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</si>
  <si>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</si>
  <si>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</si>
  <si>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</si>
  <si>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</si>
  <si>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</si>
  <si>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</si>
  <si>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</si>
  <si>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</si>
  <si>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</si>
  <si>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</si>
  <si>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</si>
  <si>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</si>
  <si>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</si>
  <si>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</si>
  <si>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</si>
  <si>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</si>
  <si>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</si>
  <si>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</si>
  <si>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</si>
  <si>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</si>
  <si>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</si>
  <si>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</si>
  <si>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</si>
  <si>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</si>
  <si>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</si>
  <si>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</si>
  <si>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</si>
  <si>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</si>
  <si>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</si>
  <si>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</si>
  <si>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</si>
  <si>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</si>
  <si>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</si>
  <si>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</si>
  <si>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</si>
  <si>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</si>
  <si>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</si>
  <si>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</si>
  <si>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</si>
  <si>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</si>
  <si>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</si>
  <si>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</si>
  <si>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</si>
  <si>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</si>
  <si>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</si>
  <si>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</si>
  <si>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</si>
  <si>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</si>
  <si>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</si>
  <si>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</si>
  <si>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</si>
  <si>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</si>
  <si>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</si>
  <si>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</si>
  <si>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</si>
  <si>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</si>
  <si>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</si>
  <si>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</si>
  <si>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</si>
  <si>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</si>
  <si>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</si>
  <si>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</si>
  <si>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</si>
  <si>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</si>
  <si>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</si>
  <si>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</si>
  <si>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</si>
  <si>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</si>
  <si>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</si>
  <si>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</si>
  <si>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</si>
  <si>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</si>
  <si>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</si>
  <si>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</si>
  <si>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</si>
  <si>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</si>
  <si>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</si>
  <si>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</si>
  <si>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</si>
  <si>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</si>
  <si>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</si>
  <si>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</si>
  <si>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</si>
  <si>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</si>
  <si>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</si>
  <si>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</si>
  <si>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</si>
  <si>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</si>
  <si>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</si>
  <si>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</si>
  <si>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</si>
  <si>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</si>
  <si>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</si>
  <si>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</si>
  <si>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</si>
  <si>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</si>
  <si>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</si>
  <si>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</si>
  <si>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</si>
  <si>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</si>
  <si>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</si>
  <si>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</si>
  <si>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</si>
  <si>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</si>
  <si>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</si>
  <si>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</si>
  <si>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</si>
  <si>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</si>
  <si>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</si>
  <si>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</si>
  <si>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</si>
  <si>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</si>
  <si>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</si>
  <si>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</si>
  <si>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</si>
  <si>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</si>
  <si>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</si>
  <si>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</si>
  <si>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</si>
  <si>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</si>
  <si>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</si>
  <si>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</si>
  <si>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</si>
  <si>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</si>
  <si>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</si>
  <si>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</si>
  <si>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</si>
  <si>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</si>
  <si>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</si>
  <si>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</si>
  <si>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</si>
  <si>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</si>
  <si>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</si>
  <si>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</si>
  <si>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</si>
  <si>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</si>
  <si>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</si>
  <si>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</si>
  <si>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</si>
  <si>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</si>
  <si>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</si>
  <si>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</si>
  <si>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</si>
  <si>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</si>
  <si>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</si>
  <si>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</si>
  <si>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</si>
  <si>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</si>
  <si>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</si>
  <si>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</si>
  <si>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</si>
  <si>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</si>
  <si>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</si>
  <si>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</si>
  <si>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</si>
  <si>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</si>
  <si>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</si>
  <si>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</si>
  <si>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</si>
  <si>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</si>
  <si>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</si>
  <si>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</si>
  <si>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</si>
  <si>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</si>
  <si>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</si>
  <si>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</si>
  <si>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</si>
  <si>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</si>
  <si>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</si>
  <si>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</si>
  <si>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</si>
  <si>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</si>
  <si>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</si>
  <si>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</si>
  <si>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</si>
  <si>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</si>
  <si>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</si>
  <si>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</si>
  <si>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</si>
  <si>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</si>
  <si>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</si>
  <si>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</si>
  <si>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</si>
  <si>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</si>
  <si>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</si>
  <si>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</si>
  <si>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</si>
  <si>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</si>
  <si>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</si>
  <si>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</si>
  <si>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</si>
  <si>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</si>
  <si>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</si>
  <si>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</si>
  <si>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</si>
  <si>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</si>
  <si>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</si>
  <si>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</si>
  <si>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</si>
  <si>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</si>
  <si>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</si>
  <si>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</si>
  <si>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</si>
  <si>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</si>
  <si>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</si>
  <si>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</si>
  <si>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</si>
  <si>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</si>
  <si>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</si>
  <si>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</si>
  <si>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</si>
  <si>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</si>
  <si>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</si>
  <si>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</si>
  <si>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</si>
  <si>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</si>
  <si>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</si>
  <si>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</si>
  <si>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</si>
  <si>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</si>
  <si>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</si>
  <si>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</si>
  <si>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</si>
  <si>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</si>
  <si>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</si>
  <si>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</si>
  <si>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</si>
  <si>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</si>
  <si>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</si>
  <si>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</si>
  <si>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</si>
  <si>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</si>
  <si>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</si>
  <si>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</si>
  <si>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</si>
  <si>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</si>
  <si>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</si>
  <si>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</si>
  <si>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</si>
  <si>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</si>
  <si>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</si>
  <si>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</si>
  <si>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</si>
  <si>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</si>
  <si>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</si>
  <si>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</si>
  <si>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</si>
  <si>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</si>
  <si>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</si>
  <si>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</si>
  <si>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</si>
  <si>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</si>
  <si>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</si>
  <si>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</si>
  <si>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</si>
  <si>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</si>
  <si>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</si>
  <si>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</si>
  <si>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</si>
  <si>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</si>
  <si>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</si>
  <si>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</si>
  <si>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</si>
  <si>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</si>
  <si>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</si>
  <si>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</si>
  <si>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</si>
  <si>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</si>
  <si>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</si>
  <si>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</si>
  <si>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</si>
  <si>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</si>
  <si>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</si>
  <si>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</si>
  <si>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</si>
  <si>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</si>
  <si>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</si>
  <si>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</si>
  <si>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</si>
  <si>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</si>
  <si>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</si>
  <si>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</si>
  <si>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</si>
  <si>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</si>
  <si>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</si>
  <si>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</si>
  <si>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</si>
  <si>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</si>
  <si>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</si>
  <si>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</si>
  <si>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</si>
  <si>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</si>
  <si>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</si>
  <si>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</si>
  <si>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</si>
  <si>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</si>
  <si>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</si>
  <si>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</si>
  <si>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</si>
  <si>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</si>
  <si>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</si>
  <si>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</si>
  <si>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</si>
  <si>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</si>
  <si>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</si>
  <si>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</si>
  <si>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</si>
  <si>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</si>
  <si>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</si>
  <si>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</si>
  <si>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</si>
  <si>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</si>
  <si>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</si>
  <si>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</si>
  <si>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</si>
  <si>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</si>
  <si>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</si>
  <si>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</si>
  <si>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</si>
  <si>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</si>
  <si>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</si>
  <si>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</si>
  <si>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</si>
  <si>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</si>
  <si>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</si>
  <si>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</si>
  <si>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</si>
  <si>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</si>
  <si>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</si>
  <si>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</si>
  <si>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</si>
  <si>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</si>
  <si>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</si>
  <si>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</si>
  <si>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</si>
  <si>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</si>
  <si>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</si>
  <si>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</si>
  <si>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</si>
  <si>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</si>
  <si>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</si>
  <si>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</si>
  <si>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</si>
  <si>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</si>
  <si>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</si>
  <si>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</si>
  <si>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</si>
  <si>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</si>
  <si>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</si>
  <si>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</si>
  <si>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</si>
  <si>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</si>
  <si>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</si>
  <si>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</si>
  <si>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</si>
  <si>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</si>
  <si>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</si>
  <si>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</si>
  <si>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</si>
  <si>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</si>
  <si>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</si>
  <si>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</si>
  <si>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</si>
  <si>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</si>
  <si>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</si>
  <si>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</si>
  <si>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</si>
  <si>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</si>
  <si>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</si>
  <si>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</si>
  <si>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</si>
  <si>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</si>
  <si>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</si>
  <si>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</si>
  <si>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</si>
  <si>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</si>
  <si>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</si>
  <si>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</si>
  <si>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</si>
  <si>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</si>
  <si>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</si>
  <si>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</si>
  <si>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</si>
  <si>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</si>
  <si>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</si>
  <si>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</si>
  <si>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</si>
  <si>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</si>
  <si>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</si>
  <si>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</si>
  <si>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</si>
  <si>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</si>
  <si>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</si>
  <si>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</si>
  <si>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</si>
  <si>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</si>
  <si>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</si>
  <si>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</si>
  <si>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</si>
  <si>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</si>
  <si>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</si>
  <si>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</si>
  <si>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</si>
  <si>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</si>
  <si>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</si>
  <si>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</si>
  <si>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</si>
  <si>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</si>
  <si>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</si>
  <si>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</si>
  <si>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</si>
  <si>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</si>
  <si>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</si>
  <si>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</si>
  <si>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</si>
  <si>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</si>
  <si>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</si>
  <si>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</si>
  <si>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</si>
  <si>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</si>
  <si>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</si>
  <si>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</si>
  <si>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</si>
  <si>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</si>
  <si>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</si>
  <si>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</si>
  <si>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</si>
  <si>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</si>
  <si>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</si>
  <si>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</si>
  <si>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</si>
  <si>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</si>
  <si>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</si>
  <si>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</si>
  <si>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</si>
  <si>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</si>
  <si>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</si>
  <si>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</si>
  <si>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</si>
  <si>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</si>
  <si>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</si>
  <si>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</si>
  <si>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</si>
  <si>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</si>
  <si>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</si>
  <si>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</si>
  <si>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</si>
  <si>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</si>
  <si>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</si>
  <si>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</si>
  <si>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</si>
  <si>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</si>
  <si>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</si>
  <si>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</si>
  <si>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</si>
  <si>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</si>
  <si>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</si>
  <si>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</si>
  <si>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</si>
  <si>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</si>
  <si>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</si>
  <si>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</si>
  <si>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</si>
  <si>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</si>
  <si>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</si>
  <si>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</si>
  <si>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</si>
  <si>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</si>
  <si>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</si>
  <si>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</si>
  <si>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</si>
  <si>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</si>
  <si>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</si>
  <si>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</si>
  <si>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</si>
  <si>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</si>
  <si>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</si>
  <si>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</si>
  <si>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</si>
  <si>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</si>
  <si>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</si>
  <si>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</si>
  <si>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</si>
  <si>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</si>
  <si>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</si>
  <si>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</si>
  <si>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</si>
  <si>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</si>
  <si>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</si>
  <si>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</si>
  <si>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</si>
  <si>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</si>
  <si>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</si>
  <si>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</si>
  <si>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</si>
  <si>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</si>
  <si>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</si>
  <si>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</si>
  <si>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</si>
  <si>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</si>
  <si>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</si>
  <si>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</si>
  <si>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</si>
  <si>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</si>
  <si>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</si>
  <si>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</si>
  <si>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</si>
  <si>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</si>
  <si>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</si>
  <si>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</si>
  <si>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</si>
  <si>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</si>
  <si>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</si>
  <si>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</si>
  <si>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</si>
  <si>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</si>
  <si>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</si>
  <si>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</si>
  <si>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</si>
  <si>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</si>
  <si>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</si>
  <si>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</si>
  <si>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</si>
  <si>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</si>
  <si>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</si>
  <si>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</si>
  <si>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</si>
  <si>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</si>
  <si>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</si>
  <si>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</si>
  <si>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</si>
  <si>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</si>
  <si>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</si>
  <si>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</si>
  <si>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</si>
  <si>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</si>
  <si>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</si>
  <si>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</si>
  <si>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</si>
  <si>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</si>
  <si>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</si>
  <si>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</si>
  <si>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</si>
  <si>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</si>
  <si>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</si>
  <si>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</si>
  <si>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</si>
  <si>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</si>
  <si>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</si>
  <si>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</si>
  <si>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</si>
  <si>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</si>
  <si>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</si>
  <si>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</si>
  <si>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</si>
  <si>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</si>
  <si>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</si>
  <si>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</si>
  <si>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</si>
  <si>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</si>
  <si>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</si>
  <si>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</si>
  <si>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</si>
  <si>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</si>
  <si>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</si>
  <si>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</si>
  <si>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</si>
  <si>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</si>
  <si>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</si>
  <si>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</si>
  <si>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</si>
  <si>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</si>
  <si>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</si>
  <si>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</si>
  <si>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</si>
  <si>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</si>
  <si>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</si>
  <si>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</si>
  <si>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</si>
  <si>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</si>
  <si>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</si>
  <si>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</si>
  <si>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</si>
  <si>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</si>
  <si>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</si>
  <si>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</si>
  <si>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</si>
  <si>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</si>
  <si>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</si>
  <si>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</si>
  <si>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</si>
  <si>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</si>
  <si>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</si>
  <si>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</si>
  <si>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</si>
  <si>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</si>
  <si>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</si>
  <si>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</si>
  <si>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</si>
  <si>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</si>
  <si>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</si>
  <si>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</si>
  <si>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</si>
  <si>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</si>
  <si>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</si>
  <si>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</si>
  <si>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</si>
  <si>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</si>
  <si>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</si>
  <si>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</si>
  <si>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</si>
  <si>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</si>
  <si>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</si>
  <si>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</si>
  <si>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</si>
  <si>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</si>
  <si>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</si>
  <si>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</si>
  <si>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</si>
  <si>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</si>
  <si>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</si>
  <si>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</si>
  <si>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</si>
  <si>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</si>
  <si>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</si>
  <si>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</si>
  <si>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</si>
  <si>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</si>
  <si>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</si>
  <si>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</si>
  <si>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</si>
  <si>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</si>
  <si>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</si>
  <si>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</si>
  <si>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</si>
  <si>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</si>
  <si>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</si>
  <si>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</si>
  <si>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</si>
  <si>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</si>
  <si>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</si>
  <si>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</si>
  <si>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</si>
  <si>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</si>
  <si>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</si>
  <si>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</si>
  <si>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</si>
  <si>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</si>
  <si>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</si>
  <si>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</si>
  <si>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</si>
  <si>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</si>
  <si>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</si>
  <si>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</si>
  <si>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</si>
  <si>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</si>
  <si>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</si>
  <si>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</si>
  <si>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</si>
  <si>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</si>
  <si>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</si>
  <si>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</si>
  <si>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</si>
  <si>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</si>
  <si>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</si>
  <si>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</si>
  <si>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</si>
  <si>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</si>
  <si>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</si>
  <si>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</si>
  <si>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</si>
  <si>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</si>
  <si>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</si>
  <si>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</si>
  <si>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</si>
  <si>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</si>
  <si>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</si>
  <si>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</si>
  <si>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</si>
  <si>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</si>
  <si>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</si>
  <si>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</si>
  <si>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</si>
  <si>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</si>
  <si>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</si>
  <si>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</si>
  <si>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</si>
  <si>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</si>
  <si>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</si>
  <si>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</si>
  <si>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</si>
  <si>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</si>
  <si>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</si>
  <si>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</si>
  <si>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</si>
  <si>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</si>
  <si>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</si>
  <si>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</si>
  <si>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</si>
  <si>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</si>
  <si>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</si>
  <si>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</si>
  <si>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</si>
  <si>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</si>
  <si>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</si>
  <si>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</si>
  <si>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</si>
  <si>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</si>
  <si>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</si>
  <si>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</si>
  <si>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</si>
  <si>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</si>
  <si>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</si>
  <si>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</si>
  <si>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</si>
  <si>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</si>
  <si>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</si>
  <si>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</si>
  <si>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</si>
  <si>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</si>
  <si>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</si>
  <si>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</si>
  <si>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</si>
  <si>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</si>
  <si>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</si>
  <si>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</si>
  <si>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</si>
  <si>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</si>
  <si>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</si>
  <si>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</si>
  <si>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</si>
  <si>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</si>
  <si>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</si>
  <si>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</si>
  <si>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</si>
  <si>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</si>
  <si>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</si>
  <si>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</si>
  <si>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</si>
  <si>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</si>
  <si>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</si>
  <si>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</si>
  <si>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</si>
  <si>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</si>
  <si>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</si>
  <si>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</si>
  <si>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</si>
  <si>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</si>
  <si>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</si>
  <si>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</si>
  <si>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</si>
  <si>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</si>
  <si>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</si>
  <si>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</si>
  <si>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</si>
  <si>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</si>
  <si>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</si>
  <si>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</si>
  <si>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</si>
  <si>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</si>
  <si>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</si>
  <si>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</si>
  <si>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</si>
  <si>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</si>
  <si>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</si>
  <si>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</si>
  <si>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</si>
  <si>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</si>
  <si>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</si>
  <si>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</si>
  <si>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</si>
  <si>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</si>
  <si>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</si>
  <si>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</si>
  <si>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</si>
  <si>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</si>
  <si>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</si>
  <si>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</si>
  <si>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</si>
  <si>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</si>
  <si>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</si>
  <si>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</si>
  <si>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</si>
  <si>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</si>
  <si>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</si>
  <si>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</si>
  <si>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</si>
  <si>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</si>
  <si>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</si>
  <si>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</si>
  <si>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</si>
  <si>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</si>
  <si>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</si>
  <si>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</si>
  <si>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</si>
  <si>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</si>
  <si>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</si>
  <si>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</si>
  <si>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</si>
  <si>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</si>
  <si>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</si>
  <si>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</si>
  <si>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</si>
  <si>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</si>
  <si>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</si>
  <si>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</si>
  <si>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</si>
  <si>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</si>
  <si>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</si>
  <si>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</si>
  <si>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</si>
  <si>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</si>
  <si>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</si>
  <si>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</si>
  <si>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</si>
  <si>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</si>
  <si>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</si>
  <si>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</si>
  <si>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</si>
  <si>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</si>
  <si>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</si>
  <si>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</si>
  <si>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</si>
  <si>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</si>
  <si>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</si>
  <si>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</si>
  <si>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</si>
  <si>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</si>
  <si>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</si>
  <si>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</si>
  <si>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</si>
  <si>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</si>
  <si>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</si>
  <si>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</si>
  <si>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</si>
  <si>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</si>
  <si>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</si>
  <si>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</si>
  <si>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</si>
  <si>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</si>
  <si>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</si>
  <si>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</si>
  <si>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</si>
  <si>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</si>
  <si>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</si>
  <si>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</si>
  <si>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</si>
  <si>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</si>
  <si>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</si>
  <si>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</si>
  <si>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</si>
  <si>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</si>
  <si>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</si>
  <si>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</si>
  <si>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</si>
  <si>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</si>
  <si>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</si>
  <si>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</si>
  <si>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</si>
  <si>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</si>
  <si>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</si>
  <si>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</si>
  <si>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</si>
  <si>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</si>
  <si>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</si>
  <si>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</si>
  <si>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</si>
  <si>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</si>
  <si>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</si>
  <si>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</si>
  <si>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</si>
  <si>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</si>
  <si>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</si>
  <si>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</si>
  <si>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</si>
  <si>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</si>
  <si>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</si>
  <si>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</si>
  <si>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</si>
  <si>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</si>
  <si>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</si>
  <si>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</si>
  <si>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</si>
  <si>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</si>
  <si>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</si>
  <si>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</si>
  <si>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</si>
  <si>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</si>
  <si>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</si>
  <si>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</si>
  <si>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</si>
  <si>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</si>
  <si>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</si>
  <si>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</si>
  <si>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</si>
  <si>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</si>
  <si>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</si>
  <si>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</si>
  <si>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</si>
  <si>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</si>
  <si>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</si>
  <si>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</si>
  <si>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</si>
  <si>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</si>
  <si>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</si>
  <si>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</si>
  <si>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</si>
  <si>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</si>
  <si>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</si>
  <si>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</si>
  <si>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</si>
  <si>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</si>
  <si>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</si>
  <si>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</si>
  <si>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</si>
  <si>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</si>
  <si>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</si>
  <si>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</si>
  <si>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</si>
  <si>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</si>
  <si>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</si>
  <si>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</si>
  <si>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</si>
  <si>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</si>
  <si>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</si>
  <si>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</si>
  <si>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</si>
  <si>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</si>
  <si>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</si>
  <si>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</si>
  <si>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</si>
  <si>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</si>
  <si>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</si>
  <si>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</si>
  <si>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</si>
  <si>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</si>
  <si>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</si>
  <si>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</si>
  <si>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</si>
  <si>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</si>
  <si>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</si>
  <si>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</si>
  <si>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</si>
  <si>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</si>
  <si>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</si>
  <si>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</si>
  <si>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</si>
  <si>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</si>
  <si>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</si>
  <si>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</si>
  <si>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</si>
  <si>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</si>
  <si>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</si>
  <si>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</si>
  <si>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</si>
  <si>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</si>
  <si>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</si>
  <si>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</si>
  <si>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</si>
  <si>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</si>
  <si>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</si>
  <si>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</si>
  <si>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</si>
  <si>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</si>
  <si>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</si>
  <si>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</si>
  <si>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</si>
  <si>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</si>
  <si>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</si>
  <si>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</si>
  <si>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</si>
  <si>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</si>
  <si>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</si>
  <si>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</si>
  <si>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</si>
  <si>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</si>
  <si>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</si>
  <si>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</si>
  <si>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</si>
  <si>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</si>
  <si>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</si>
  <si>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</si>
  <si>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</si>
  <si>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</si>
  <si>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</si>
  <si>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</si>
  <si>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</si>
  <si>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</si>
  <si>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</si>
  <si>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</si>
  <si>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</si>
  <si>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</si>
  <si>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</si>
  <si>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</si>
  <si>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</si>
  <si>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</si>
  <si>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</si>
  <si>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</si>
  <si>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</si>
  <si>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</si>
  <si>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</si>
  <si>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</si>
  <si>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</si>
  <si>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</si>
  <si>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</si>
  <si>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</si>
  <si>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</si>
  <si>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</si>
  <si>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</si>
  <si>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</si>
  <si>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</si>
  <si>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</si>
  <si>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</si>
  <si>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</si>
  <si>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</si>
  <si>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</si>
  <si>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</si>
  <si>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</si>
  <si>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</si>
  <si>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</si>
  <si>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</si>
  <si>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</si>
  <si>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</si>
  <si>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</si>
  <si>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</si>
  <si>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</si>
  <si>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</si>
  <si>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</si>
  <si>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</si>
  <si>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</si>
  <si>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</si>
  <si>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</si>
  <si>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</si>
  <si>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</si>
  <si>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</si>
  <si>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</si>
  <si>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</si>
  <si>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</si>
  <si>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</si>
  <si>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</si>
  <si>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</si>
  <si>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</si>
  <si>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</si>
  <si>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</si>
  <si>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</si>
  <si>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</si>
  <si>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</si>
  <si>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</si>
  <si>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</si>
  <si>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</si>
  <si>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</si>
  <si>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</si>
  <si>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</si>
  <si>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</si>
  <si>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</si>
  <si>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</si>
  <si>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</si>
  <si>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</si>
  <si>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</si>
  <si>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</si>
  <si>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</si>
  <si>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</si>
  <si>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</si>
  <si>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</si>
  <si>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</si>
  <si>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</si>
  <si>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</si>
  <si>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</si>
  <si>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</si>
  <si>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</si>
  <si>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</si>
  <si>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</si>
  <si>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</si>
  <si>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</si>
  <si>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</si>
  <si>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</si>
  <si>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</si>
  <si>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</si>
  <si>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</si>
  <si>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</si>
  <si>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</si>
  <si>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</si>
  <si>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</si>
  <si>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</si>
  <si>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</si>
  <si>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</si>
  <si>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</si>
  <si>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</si>
  <si>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</si>
  <si>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</si>
  <si>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</si>
  <si>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</si>
  <si>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</si>
  <si>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</si>
  <si>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</si>
  <si>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</si>
  <si>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</si>
  <si>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</si>
  <si>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</si>
  <si>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</si>
  <si>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</si>
  <si>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</si>
  <si>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</si>
  <si>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</si>
  <si>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</si>
  <si>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</si>
  <si>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</si>
  <si>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</si>
  <si>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</si>
  <si>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</si>
  <si>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</si>
  <si>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</si>
  <si>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</si>
  <si>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</si>
  <si>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</si>
  <si>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</si>
  <si>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</si>
  <si>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</si>
  <si>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</si>
  <si>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</si>
  <si>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</si>
  <si>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</si>
  <si>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</si>
  <si>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</si>
  <si>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</si>
  <si>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</si>
  <si>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</si>
  <si>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</si>
  <si>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</si>
  <si>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</si>
  <si>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</si>
  <si>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</si>
  <si>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</si>
  <si>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</si>
  <si>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</si>
  <si>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</si>
  <si>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</si>
  <si>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</si>
  <si>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</si>
  <si>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</si>
  <si>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</si>
  <si>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</si>
  <si>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</si>
  <si>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</si>
  <si>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</si>
  <si>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</si>
  <si>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</si>
  <si>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</si>
  <si>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</si>
  <si>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</si>
  <si>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</si>
  <si>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</si>
  <si>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</si>
  <si>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</si>
  <si>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</si>
  <si>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</si>
  <si>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</si>
  <si>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</si>
  <si>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</si>
  <si>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</si>
  <si>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</si>
  <si>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</si>
  <si>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</si>
  <si>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</si>
  <si>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</si>
  <si>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</si>
  <si>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</si>
  <si>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</si>
  <si>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</si>
  <si>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</si>
  <si>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</si>
  <si>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</si>
  <si>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</si>
  <si>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</si>
  <si>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</si>
  <si>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</si>
  <si>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</si>
  <si>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</si>
  <si>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</si>
  <si>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</si>
  <si>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</si>
  <si>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</si>
  <si>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</si>
  <si>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</si>
  <si>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</si>
  <si>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</si>
  <si>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</si>
  <si>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</si>
  <si>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</si>
  <si>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</si>
  <si>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</si>
  <si>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</si>
  <si>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</si>
  <si>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</si>
  <si>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</si>
  <si>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</si>
  <si>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</si>
  <si>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</si>
  <si>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</si>
  <si>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</si>
  <si>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</si>
  <si>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</si>
  <si>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</si>
  <si>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</si>
  <si>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</si>
  <si>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</si>
  <si>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</si>
  <si>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</si>
  <si>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</si>
  <si>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</si>
  <si>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</si>
  <si>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</si>
  <si>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</si>
  <si>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</si>
  <si>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</si>
  <si>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</si>
  <si>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</si>
  <si>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</si>
  <si>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</si>
  <si>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</si>
  <si>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</si>
  <si>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</si>
  <si>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</si>
  <si>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</si>
  <si>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</si>
  <si>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</si>
  <si>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</si>
  <si>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</si>
  <si>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</si>
  <si>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</si>
  <si>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</si>
  <si>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</si>
  <si>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</si>
  <si>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</si>
  <si>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</si>
  <si>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</si>
  <si>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</si>
  <si>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</si>
  <si>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</si>
  <si>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</si>
  <si>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</si>
  <si>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</si>
  <si>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</si>
  <si>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</si>
  <si>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</si>
  <si>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</si>
  <si>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</si>
  <si>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</si>
  <si>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</si>
  <si>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</si>
  <si>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</si>
  <si>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</si>
  <si>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</si>
  <si>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</si>
  <si>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</si>
  <si>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</si>
  <si>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</si>
  <si>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</si>
  <si>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</si>
  <si>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</si>
  <si>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</si>
  <si>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</si>
  <si>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</si>
  <si>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</si>
  <si>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</si>
  <si>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</si>
  <si>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</si>
  <si>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</si>
  <si>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</si>
  <si>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</si>
  <si>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</si>
  <si>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</si>
  <si>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</si>
  <si>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</si>
  <si>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</si>
  <si>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</si>
  <si>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</si>
  <si>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</si>
  <si>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</si>
  <si>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</si>
  <si>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</si>
  <si>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</si>
  <si>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</si>
  <si>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</si>
  <si>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</si>
  <si>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</si>
  <si>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</si>
  <si>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</si>
  <si>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</si>
  <si>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</si>
  <si>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</si>
  <si>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</si>
  <si>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</si>
  <si>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</si>
  <si>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</si>
  <si>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</si>
  <si>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</si>
  <si>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</si>
  <si>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</si>
  <si>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</si>
  <si>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</si>
  <si>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</si>
  <si>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</si>
  <si>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</si>
  <si>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</si>
  <si>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</si>
  <si>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</si>
  <si>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</si>
  <si>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</si>
  <si>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</si>
  <si>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</si>
  <si>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</si>
  <si>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</si>
  <si>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</si>
  <si>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</si>
  <si>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</si>
  <si>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</si>
  <si>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</si>
  <si>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</si>
  <si>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</si>
  <si>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</si>
  <si>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</si>
  <si>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</si>
  <si>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</si>
  <si>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</si>
  <si>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</si>
  <si>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</si>
  <si>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</si>
  <si>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</si>
  <si>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</si>
  <si>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</si>
  <si>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</si>
  <si>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</si>
  <si>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</si>
  <si>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</si>
  <si>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</si>
  <si>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</si>
  <si>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</si>
  <si>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</si>
  <si>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</si>
  <si>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</si>
  <si>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</si>
  <si>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</si>
  <si>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</si>
  <si>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</si>
  <si>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</si>
  <si>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</si>
  <si>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</si>
  <si>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</si>
  <si>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</si>
  <si>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</si>
  <si>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</si>
  <si>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</si>
  <si>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</si>
  <si>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</si>
  <si>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</si>
  <si>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</si>
  <si>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</si>
  <si>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</si>
  <si>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</si>
  <si>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</si>
  <si>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</si>
  <si>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</si>
  <si>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</si>
  <si>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</si>
  <si>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</si>
  <si>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</si>
  <si>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</si>
  <si>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</si>
  <si>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</si>
  <si>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</si>
  <si>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</si>
  <si>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</si>
  <si>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</si>
  <si>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</si>
  <si>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</si>
  <si>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</si>
  <si>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</si>
  <si>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</si>
  <si>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</si>
  <si>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</si>
  <si>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</si>
  <si>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</si>
  <si>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</si>
  <si>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</si>
  <si>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</si>
  <si>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</si>
  <si>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</si>
  <si>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</si>
  <si>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</si>
  <si>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</si>
  <si>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</si>
  <si>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</si>
  <si>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</si>
  <si>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</si>
  <si>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</si>
  <si>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</si>
  <si>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</si>
  <si>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</si>
  <si>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</si>
  <si>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</si>
  <si>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</si>
  <si>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</si>
  <si>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</si>
  <si>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</si>
  <si>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</si>
  <si>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</si>
  <si>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</si>
  <si>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</si>
  <si>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</si>
  <si>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</si>
  <si>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</si>
  <si>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</si>
  <si>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</si>
  <si>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</si>
  <si>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</si>
  <si>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</si>
  <si>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</si>
  <si>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</si>
  <si>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</si>
  <si>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</si>
  <si>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</si>
  <si>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</si>
  <si>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</si>
  <si>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</si>
  <si>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</si>
  <si>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</si>
  <si>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</si>
  <si>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</si>
  <si>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</si>
  <si>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</si>
  <si>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</si>
  <si>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</si>
  <si>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</si>
  <si>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</si>
  <si>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</si>
  <si>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</si>
  <si>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</si>
  <si>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</si>
  <si>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</si>
  <si>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</si>
  <si>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</si>
  <si>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</si>
  <si>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</si>
  <si>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</si>
  <si>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</si>
  <si>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</si>
  <si>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</si>
  <si>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</si>
  <si>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</si>
  <si>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</si>
  <si>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</si>
  <si>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</si>
  <si>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</si>
  <si>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</si>
  <si>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</si>
  <si>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</si>
  <si>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</si>
  <si>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</si>
  <si>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</si>
  <si>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</si>
  <si>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</si>
  <si>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</si>
  <si>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</si>
  <si>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</si>
  <si>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</si>
  <si>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</si>
  <si>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</si>
  <si>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</si>
  <si>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</si>
  <si>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</si>
  <si>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</si>
  <si>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</si>
  <si>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</si>
  <si>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</si>
  <si>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</si>
  <si>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</si>
  <si>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</si>
  <si>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</si>
  <si>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</si>
  <si>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</si>
  <si>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</si>
  <si>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</si>
  <si>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</si>
  <si>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</si>
  <si>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</si>
  <si>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</si>
  <si>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</si>
  <si>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</si>
  <si>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</si>
  <si>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</si>
  <si>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</si>
  <si>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</si>
  <si>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</si>
  <si>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</si>
  <si>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</si>
  <si>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</si>
  <si>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</si>
  <si>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</si>
  <si>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</si>
  <si>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</si>
  <si>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</si>
  <si>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</si>
  <si>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</si>
  <si>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</si>
  <si>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</si>
  <si>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</si>
  <si>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</si>
  <si>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</si>
  <si>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</si>
  <si>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</si>
  <si>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</si>
  <si>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</si>
  <si>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</si>
  <si>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</si>
  <si>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</si>
  <si>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</si>
  <si>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</si>
  <si>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</si>
  <si>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</si>
  <si>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</si>
  <si>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</si>
  <si>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</si>
  <si>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</si>
  <si>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</si>
  <si>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</si>
  <si>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</si>
  <si>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</si>
  <si>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</si>
  <si>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</si>
  <si>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</si>
  <si>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</si>
  <si>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</si>
  <si>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</si>
  <si>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</si>
  <si>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</si>
  <si>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</si>
  <si>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</si>
  <si>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</si>
  <si>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</si>
  <si>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</si>
  <si>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</si>
  <si>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</si>
  <si>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</si>
  <si>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</si>
  <si>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</si>
  <si>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</si>
  <si>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</si>
  <si>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</si>
  <si>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</si>
  <si>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</si>
  <si>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</si>
  <si>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</si>
  <si>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</si>
  <si>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</si>
  <si>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</si>
  <si>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</si>
  <si>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</si>
  <si>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</si>
  <si>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</si>
  <si>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</si>
  <si>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</si>
  <si>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</si>
  <si>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</si>
  <si>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</si>
  <si>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</si>
  <si>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</si>
  <si>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</si>
  <si>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</si>
  <si>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</si>
  <si>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</si>
  <si>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</si>
  <si>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</si>
  <si>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</si>
  <si>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</si>
  <si>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</si>
  <si>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</si>
  <si>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</si>
  <si>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</si>
  <si>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</si>
  <si>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</si>
  <si>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</si>
  <si>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</si>
  <si>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</si>
  <si>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</si>
  <si>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</si>
  <si>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</si>
  <si>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</si>
  <si>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</si>
  <si>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</si>
  <si>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</si>
  <si>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</si>
  <si>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</si>
  <si>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</si>
  <si>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</si>
  <si>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</si>
  <si>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</si>
  <si>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</si>
  <si>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</si>
  <si>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</si>
  <si>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</si>
  <si>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</si>
  <si>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</si>
  <si>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</si>
  <si>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</si>
  <si>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</si>
  <si>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</si>
  <si>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</si>
  <si>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</si>
  <si>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</si>
  <si>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</si>
  <si>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</si>
  <si>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</si>
  <si>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</si>
  <si>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</si>
  <si>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</si>
  <si>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</si>
  <si>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</si>
  <si>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</si>
  <si>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</si>
  <si>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</si>
  <si>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</si>
  <si>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</si>
  <si>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</si>
  <si>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</si>
  <si>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</si>
  <si>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</si>
  <si>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</si>
  <si>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</si>
  <si>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</si>
  <si>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</si>
  <si>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</si>
  <si>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</si>
  <si>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</si>
  <si>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</si>
  <si>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</si>
  <si>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</si>
  <si>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</si>
  <si>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</si>
  <si>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</si>
  <si>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</si>
  <si>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</si>
  <si>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</si>
  <si>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</si>
  <si>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</si>
  <si>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</si>
  <si>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</si>
  <si>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</si>
  <si>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</si>
  <si>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</si>
  <si>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</si>
  <si>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</si>
  <si>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</si>
  <si>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</si>
  <si>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</si>
  <si>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</si>
  <si>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</si>
  <si>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</si>
  <si>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</si>
  <si>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</si>
  <si>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</si>
  <si>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</si>
  <si>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</si>
  <si>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</si>
  <si>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</si>
  <si>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</si>
  <si>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</si>
  <si>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</si>
  <si>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</si>
  <si>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</si>
  <si>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</si>
  <si>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</si>
  <si>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</si>
  <si>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</si>
  <si>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</si>
  <si>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</si>
  <si>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</si>
  <si>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</si>
  <si>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</si>
  <si>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</si>
  <si>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</si>
  <si>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</si>
  <si>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</si>
  <si>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</si>
  <si>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</si>
  <si>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</si>
  <si>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</si>
  <si>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</si>
  <si>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</si>
  <si>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</si>
  <si>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</si>
  <si>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</si>
  <si>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</si>
  <si>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</si>
  <si>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</si>
  <si>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</si>
  <si>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</si>
  <si>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</si>
  <si>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</si>
  <si>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</si>
  <si>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</si>
  <si>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</si>
  <si>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</si>
  <si>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</si>
  <si>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</si>
  <si>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</si>
  <si>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</si>
  <si>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</si>
  <si>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</si>
  <si>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</si>
  <si>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</si>
  <si>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</si>
  <si>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</si>
  <si>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</si>
  <si>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</si>
  <si>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</si>
  <si>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</si>
  <si>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</si>
  <si>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</si>
  <si>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</si>
  <si>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</si>
  <si>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</si>
  <si>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</si>
  <si>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</si>
  <si>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</si>
  <si>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</si>
  <si>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</si>
  <si>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</si>
  <si>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</si>
  <si>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</si>
  <si>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</si>
  <si>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</si>
  <si>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</si>
  <si>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</si>
  <si>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</si>
  <si>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</si>
  <si>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</si>
  <si>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</si>
  <si>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</si>
  <si>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</si>
  <si>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</si>
  <si>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</si>
  <si>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</si>
  <si>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</si>
  <si>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</si>
  <si>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</si>
  <si>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</si>
  <si>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</si>
  <si>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</si>
  <si>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</si>
  <si>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</si>
  <si>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</si>
  <si>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</si>
  <si>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</si>
  <si>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</si>
  <si>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</si>
  <si>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</si>
  <si>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</si>
  <si>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</si>
  <si>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</si>
  <si>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</si>
  <si>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</si>
  <si>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</si>
  <si>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</si>
  <si>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</si>
  <si>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</si>
  <si>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</si>
  <si>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</si>
  <si>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</si>
  <si>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</si>
  <si>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</si>
  <si>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</si>
  <si>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</si>
  <si>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</si>
  <si>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</si>
  <si>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</si>
  <si>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</si>
  <si>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</si>
  <si>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</si>
  <si>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</si>
  <si>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</si>
  <si>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</si>
  <si>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</si>
  <si>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</si>
  <si>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</si>
  <si>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</si>
  <si>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</si>
  <si>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</si>
  <si>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</si>
  <si>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</si>
  <si>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</si>
  <si>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</si>
  <si>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</si>
  <si>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</si>
  <si>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</si>
  <si>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</si>
  <si>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</si>
  <si>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</si>
  <si>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</si>
  <si>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</si>
  <si>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</si>
  <si>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</si>
  <si>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</si>
  <si>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</si>
  <si>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</si>
  <si>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</si>
  <si>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</si>
  <si>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</si>
  <si>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</si>
  <si>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</si>
  <si>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</si>
  <si>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</si>
  <si>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</si>
  <si>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</si>
  <si>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</si>
  <si>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</si>
  <si>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</si>
  <si>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</si>
  <si>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</si>
  <si>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</si>
  <si>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</si>
  <si>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</si>
  <si>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</si>
  <si>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</si>
  <si>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</si>
  <si>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</si>
  <si>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</si>
  <si>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</si>
  <si>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</si>
  <si>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</si>
  <si>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</si>
  <si>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</si>
  <si>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</si>
  <si>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</si>
  <si>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</si>
  <si>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</si>
  <si>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</si>
  <si>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</si>
  <si>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</si>
  <si>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</si>
  <si>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</si>
  <si>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</si>
  <si>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</si>
  <si>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</si>
  <si>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</si>
  <si>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</si>
  <si>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</si>
  <si>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</si>
  <si>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</si>
  <si>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</si>
  <si>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</si>
  <si>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</si>
  <si>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</si>
  <si>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</si>
  <si>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</si>
  <si>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</si>
  <si>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</si>
  <si>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</si>
  <si>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</si>
  <si>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</si>
  <si>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</si>
  <si>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</si>
  <si>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</si>
  <si>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</si>
  <si>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</si>
  <si>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</si>
  <si>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</si>
  <si>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</si>
  <si>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</si>
  <si>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</si>
  <si>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</si>
  <si>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</si>
  <si>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</si>
  <si>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</si>
  <si>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</si>
  <si>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</si>
  <si>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</si>
  <si>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</si>
  <si>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</si>
  <si>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</si>
  <si>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</si>
  <si>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</si>
  <si>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</si>
  <si>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</si>
  <si>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</si>
  <si>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</si>
  <si>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</si>
  <si>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</si>
  <si>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</si>
  <si>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</si>
  <si>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</si>
  <si>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</si>
  <si>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</si>
  <si>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</si>
  <si>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</si>
  <si>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</si>
  <si>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</si>
  <si>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</si>
  <si>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</si>
  <si>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</si>
  <si>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</si>
  <si>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</si>
  <si>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</si>
  <si>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</si>
  <si>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</si>
  <si>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</si>
  <si>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</si>
  <si>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</si>
  <si>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</si>
  <si>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</si>
  <si>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</si>
  <si>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</si>
  <si>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</si>
  <si>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</si>
  <si>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</si>
  <si>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</si>
  <si>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</si>
  <si>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</si>
  <si>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</si>
  <si>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</si>
  <si>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</si>
  <si>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</si>
  <si>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</si>
  <si>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</si>
  <si>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</si>
  <si>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</si>
  <si>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</si>
  <si>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</si>
  <si>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</si>
  <si>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</si>
  <si>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</si>
  <si>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</si>
  <si>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</si>
  <si>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</si>
  <si>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</si>
  <si>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</si>
  <si>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</si>
  <si>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</si>
  <si>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</si>
  <si>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</si>
  <si>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</si>
  <si>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</si>
  <si>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</si>
  <si>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</si>
  <si>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</si>
  <si>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</si>
  <si>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</si>
  <si>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</si>
  <si>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</si>
  <si>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</si>
  <si>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</si>
  <si>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</si>
  <si>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</si>
  <si>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</si>
  <si>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</si>
  <si>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</si>
  <si>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</si>
  <si>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</si>
  <si>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</si>
  <si>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</si>
  <si>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</si>
  <si>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</si>
  <si>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</si>
  <si>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</si>
  <si>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</si>
  <si>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</si>
  <si>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</si>
  <si>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</si>
  <si>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</si>
  <si>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</si>
  <si>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</si>
  <si>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</si>
  <si>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</si>
  <si>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</si>
  <si>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</si>
  <si>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</si>
  <si>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</si>
  <si>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</si>
  <si>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</si>
  <si>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</si>
  <si>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</si>
  <si>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</si>
  <si>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</si>
  <si>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</si>
  <si>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</si>
  <si>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</si>
  <si>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</si>
  <si>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</si>
  <si>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</si>
  <si>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</si>
  <si>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</si>
  <si>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</si>
  <si>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</si>
  <si>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</si>
  <si>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</si>
  <si>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</si>
  <si>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</si>
  <si>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</si>
  <si>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</si>
  <si>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</si>
  <si>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</si>
  <si>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</si>
  <si>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</si>
  <si>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</si>
  <si>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</si>
  <si>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</si>
  <si>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</si>
  <si>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</si>
  <si>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</si>
  <si>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</si>
  <si>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</si>
  <si>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</si>
  <si>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</si>
  <si>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</si>
  <si>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</si>
  <si>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</si>
  <si>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</si>
  <si>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</si>
  <si>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</si>
  <si>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</si>
  <si>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</si>
  <si>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</si>
  <si>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</si>
  <si>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</si>
  <si>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</si>
  <si>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</si>
  <si>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</si>
  <si>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</si>
  <si>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</si>
  <si>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</si>
  <si>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</si>
  <si>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</si>
  <si>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</si>
  <si>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</si>
  <si>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</si>
  <si>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</si>
  <si>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</si>
  <si>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</si>
  <si>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</si>
  <si>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</si>
  <si>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</si>
  <si>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</si>
  <si>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</si>
  <si>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</si>
  <si>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</si>
  <si>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</si>
  <si>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</si>
  <si>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</si>
  <si>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</si>
  <si>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</si>
  <si>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</si>
  <si>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</si>
  <si>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</si>
  <si>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</si>
  <si>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</si>
  <si>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</si>
  <si>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</si>
  <si>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</si>
  <si>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</si>
  <si>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</si>
  <si>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</si>
  <si>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</si>
  <si>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</si>
  <si>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</si>
  <si>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</si>
  <si>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</si>
  <si>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</si>
  <si>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</si>
  <si>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</si>
  <si>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</si>
  <si>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</si>
  <si>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</si>
  <si>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</si>
  <si>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</si>
  <si>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</si>
  <si>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</si>
  <si>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</si>
  <si>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</si>
  <si>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</si>
  <si>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</si>
  <si>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</si>
  <si>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</si>
  <si>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</si>
  <si>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</si>
  <si>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</si>
  <si>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</si>
  <si>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</si>
  <si>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</si>
  <si>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</si>
  <si>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</si>
  <si>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</si>
  <si>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</si>
  <si>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</si>
  <si>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</si>
  <si>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</si>
  <si>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</si>
  <si>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</si>
  <si>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</si>
  <si>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</si>
  <si>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</si>
  <si>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</si>
  <si>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</si>
  <si>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</si>
  <si>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</si>
  <si>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</si>
  <si>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</si>
  <si>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</si>
  <si>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</si>
  <si>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</si>
  <si>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</si>
  <si>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</si>
  <si>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</si>
  <si>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</si>
  <si>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</si>
  <si>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</si>
  <si>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</si>
  <si>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</si>
  <si>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</si>
  <si>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</si>
  <si>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</si>
  <si>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</si>
  <si>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</si>
  <si>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</si>
  <si>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</si>
  <si>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</si>
  <si>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</si>
  <si>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</si>
  <si>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</si>
  <si>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</si>
  <si>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</si>
  <si>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</si>
  <si>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</si>
  <si>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</si>
  <si>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</si>
  <si>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</si>
  <si>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</si>
  <si>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</si>
  <si>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</si>
  <si>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</si>
  <si>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</si>
  <si>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</si>
  <si>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</si>
  <si>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</si>
  <si>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</si>
  <si>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</si>
  <si>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</si>
  <si>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</si>
  <si>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</si>
  <si>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</si>
  <si>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</si>
  <si>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</si>
  <si>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</si>
  <si>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</si>
  <si>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</si>
  <si>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</si>
  <si>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</si>
  <si>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</si>
  <si>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</si>
  <si>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</si>
  <si>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</si>
  <si>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</si>
  <si>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</si>
  <si>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</si>
  <si>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</si>
  <si>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</si>
  <si>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</si>
  <si>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</si>
  <si>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</si>
  <si>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</si>
  <si>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</si>
  <si>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</si>
  <si>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</si>
  <si>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</si>
  <si>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</si>
  <si>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</si>
  <si>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</si>
  <si>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</si>
  <si>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</si>
  <si>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</si>
  <si>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</si>
  <si>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</si>
  <si>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</si>
  <si>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</si>
  <si>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</si>
  <si>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</si>
  <si>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</si>
  <si>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</si>
  <si>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</si>
  <si>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</si>
  <si>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</si>
  <si>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</si>
  <si>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</si>
  <si>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</si>
  <si>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</si>
  <si>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</si>
  <si>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</si>
  <si>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</si>
  <si>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</si>
  <si>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</si>
  <si>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</si>
  <si>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</si>
  <si>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</si>
  <si>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</si>
  <si>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</si>
  <si>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</si>
  <si>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</si>
  <si>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</si>
  <si>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</si>
  <si>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</si>
  <si>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</si>
  <si>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</si>
  <si>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</si>
  <si>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</si>
  <si>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</si>
  <si>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</si>
  <si>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</si>
  <si>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</si>
  <si>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</si>
  <si>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</si>
  <si>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</si>
  <si>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</si>
  <si>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</si>
  <si>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</si>
  <si>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</si>
  <si>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</si>
  <si>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</si>
  <si>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</si>
  <si>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</si>
  <si>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</si>
  <si>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</si>
  <si>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</si>
  <si>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</si>
  <si>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</si>
  <si>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</si>
  <si>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</si>
  <si>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</si>
  <si>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</si>
  <si>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</si>
  <si>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</si>
  <si>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</si>
  <si>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</si>
  <si>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</si>
  <si>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</si>
  <si>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</si>
  <si>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</si>
  <si>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</si>
  <si>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</si>
  <si>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</si>
  <si>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</si>
  <si>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</si>
  <si>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</si>
  <si>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</si>
  <si>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</si>
  <si>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</si>
  <si>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</si>
  <si>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</si>
  <si>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</si>
  <si>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</si>
  <si>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</si>
  <si>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</si>
  <si>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</si>
  <si>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</si>
  <si>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</si>
  <si>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</si>
  <si>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</si>
  <si>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</si>
  <si>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</si>
  <si>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</si>
  <si>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</si>
  <si>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</si>
  <si>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</si>
  <si>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</si>
  <si>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</si>
  <si>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</si>
  <si>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</si>
  <si>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</si>
  <si>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</si>
  <si>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</si>
  <si>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</si>
  <si>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</si>
  <si>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</si>
  <si>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</si>
  <si>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</si>
  <si>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</si>
  <si>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</si>
  <si>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</si>
  <si>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</si>
  <si>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</si>
  <si>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</si>
  <si>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</si>
  <si>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</si>
  <si>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</si>
  <si>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</si>
  <si>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</si>
  <si>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</si>
  <si>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</si>
  <si>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</si>
  <si>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</si>
  <si>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</si>
  <si>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</si>
  <si>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</si>
  <si>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</si>
  <si>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</si>
  <si>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</si>
  <si>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</si>
  <si>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</si>
  <si>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</si>
  <si>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</si>
  <si>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</si>
  <si>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</si>
  <si>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</si>
  <si>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</si>
  <si>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</si>
  <si>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</si>
  <si>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</si>
  <si>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</si>
  <si>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</si>
  <si>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</si>
  <si>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</si>
  <si>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</si>
  <si>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</si>
  <si>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</si>
  <si>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</si>
  <si>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</si>
  <si>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</si>
  <si>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</si>
  <si>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</si>
  <si>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</si>
  <si>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</si>
  <si>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</si>
  <si>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</si>
  <si>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</si>
  <si>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</si>
  <si>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</si>
  <si>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</si>
  <si>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</si>
  <si>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</si>
  <si>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</si>
  <si>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</si>
  <si>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</si>
  <si>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</si>
  <si>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</si>
  <si>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</si>
  <si>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</si>
  <si>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</si>
  <si>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</si>
  <si>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</si>
  <si>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</si>
  <si>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</si>
  <si>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</si>
  <si>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</si>
  <si>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</si>
  <si>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</si>
  <si>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</si>
  <si>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</si>
  <si>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</si>
  <si>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</si>
  <si>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</si>
  <si>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</si>
  <si>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</si>
  <si>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</si>
  <si>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</si>
  <si>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</si>
  <si>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</si>
  <si>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</si>
  <si>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</si>
  <si>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</si>
  <si>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</si>
  <si>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</si>
  <si>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</si>
  <si>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</si>
  <si>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</si>
  <si>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</si>
  <si>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</si>
  <si>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</si>
  <si>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</si>
  <si>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</si>
  <si>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</si>
  <si>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</si>
  <si>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</si>
  <si>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</si>
  <si>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</si>
  <si>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</si>
  <si>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</si>
  <si>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</si>
  <si>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</si>
  <si>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</si>
  <si>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</si>
  <si>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</si>
  <si>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</si>
  <si>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</si>
  <si>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</si>
  <si>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</si>
  <si>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</si>
  <si>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</si>
  <si>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</si>
  <si>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</si>
  <si>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</si>
  <si>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</si>
  <si>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</si>
  <si>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</si>
  <si>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</si>
  <si>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</si>
  <si>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</si>
  <si>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</si>
  <si>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</si>
  <si>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</si>
  <si>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</si>
  <si>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</si>
  <si>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</si>
  <si>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</si>
  <si>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</si>
  <si>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</si>
  <si>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</si>
  <si>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</si>
  <si>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</si>
  <si>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</si>
  <si>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</si>
  <si>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</si>
  <si>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</si>
  <si>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</si>
  <si>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</si>
  <si>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</si>
  <si>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</si>
  <si>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</si>
  <si>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</si>
  <si>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</si>
  <si>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</si>
  <si>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</si>
  <si>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</si>
  <si>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</si>
  <si>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</si>
  <si>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</si>
  <si>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</si>
  <si>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</si>
  <si>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</si>
  <si>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</si>
  <si>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</si>
  <si>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</si>
  <si>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</si>
  <si>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</si>
  <si>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</si>
  <si>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</si>
  <si>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</si>
  <si>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</si>
  <si>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</si>
  <si>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</si>
  <si>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</si>
  <si>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</si>
  <si>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</si>
  <si>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</si>
  <si>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</si>
  <si>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</si>
  <si>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</si>
  <si>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</si>
  <si>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</si>
  <si>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</si>
  <si>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</si>
  <si>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</si>
  <si>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</si>
  <si>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</si>
  <si>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</si>
  <si>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</si>
  <si>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</si>
  <si>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</si>
  <si>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</si>
  <si>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</si>
  <si>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</si>
  <si>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</si>
  <si>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</si>
  <si>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</si>
  <si>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</si>
  <si>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</si>
  <si>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</si>
  <si>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</si>
  <si>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</si>
  <si>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</si>
  <si>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</si>
  <si>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</si>
  <si>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</si>
  <si>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</si>
  <si>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</si>
  <si>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</si>
  <si>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</si>
  <si>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</si>
  <si>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</si>
  <si>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</si>
  <si>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</si>
  <si>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</si>
  <si>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</si>
  <si>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</si>
  <si>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</si>
  <si>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</si>
  <si>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</si>
  <si>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</si>
  <si>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</si>
  <si>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</si>
  <si>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</si>
  <si>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</si>
  <si>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</si>
  <si>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</si>
  <si>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</si>
  <si>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</si>
  <si>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</si>
  <si>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</si>
  <si>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</si>
  <si>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</si>
  <si>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</si>
  <si>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</si>
  <si>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</si>
  <si>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</si>
  <si>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</si>
  <si>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</si>
  <si>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</si>
  <si>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</si>
  <si>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</si>
  <si>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</si>
  <si>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</si>
  <si>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</si>
  <si>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</si>
  <si>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</si>
  <si>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</si>
  <si>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</si>
  <si>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</si>
  <si>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</si>
  <si>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</si>
  <si>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</si>
  <si>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</si>
  <si>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</si>
  <si>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</si>
  <si>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</si>
  <si>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</si>
  <si>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</si>
  <si>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</si>
  <si>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</si>
  <si>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</si>
  <si>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</si>
  <si>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</si>
  <si>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</si>
  <si>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</si>
  <si>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</si>
  <si>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</si>
  <si>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</si>
  <si>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</si>
  <si>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</si>
  <si>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</si>
  <si>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</si>
  <si>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</si>
  <si>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</si>
  <si>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</si>
  <si>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</si>
  <si>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</si>
  <si>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</si>
  <si>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</si>
  <si>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</si>
  <si>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</si>
  <si>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</si>
  <si>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</si>
  <si>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</si>
  <si>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</si>
  <si>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</si>
  <si>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</si>
  <si>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</si>
  <si>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</si>
  <si>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</si>
  <si>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</si>
  <si>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</si>
  <si>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</si>
  <si>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</si>
  <si>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</si>
  <si>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</si>
  <si>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</si>
  <si>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</si>
  <si>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</si>
  <si>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</si>
  <si>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</si>
  <si>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</si>
  <si>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</si>
  <si>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</si>
  <si>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</si>
  <si>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</si>
  <si>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</si>
  <si>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</si>
  <si>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</si>
  <si>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</si>
  <si>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</si>
  <si>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</si>
  <si>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</si>
  <si>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</si>
  <si>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</si>
  <si>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</si>
  <si>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</si>
  <si>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</si>
  <si>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</si>
  <si>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</si>
  <si>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</si>
  <si>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</si>
  <si>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</si>
  <si>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</si>
  <si>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</si>
  <si>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</si>
  <si>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</si>
  <si>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</si>
  <si>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</si>
  <si>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</si>
  <si>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</si>
  <si>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</si>
  <si>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</si>
  <si>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</si>
  <si>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</si>
  <si>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</si>
  <si>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</si>
  <si>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</si>
  <si>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</si>
  <si>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</si>
  <si>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</si>
  <si>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</si>
  <si>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</si>
  <si>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</si>
  <si>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</si>
  <si>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</si>
  <si>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</si>
  <si>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</si>
  <si>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</si>
  <si>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</si>
  <si>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</si>
  <si>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</si>
  <si>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</si>
  <si>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</si>
  <si>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</si>
  <si>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</si>
  <si>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</si>
  <si>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</si>
  <si>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</si>
  <si>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</si>
  <si>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</si>
  <si>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</si>
  <si>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</si>
  <si>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</si>
  <si>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</si>
  <si>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</si>
  <si>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</si>
  <si>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</si>
  <si>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</si>
  <si>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</si>
  <si>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</si>
  <si>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</si>
  <si>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</si>
  <si>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</si>
  <si>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</si>
  <si>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</si>
  <si>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</si>
  <si>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</si>
  <si>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</si>
  <si>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</si>
  <si>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</si>
  <si>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</si>
  <si>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</si>
  <si>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</si>
  <si>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</si>
  <si>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</si>
  <si>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</si>
  <si>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</si>
  <si>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</si>
  <si>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</si>
  <si>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</si>
  <si>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</si>
  <si>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</si>
  <si>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</si>
  <si>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</si>
  <si>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</si>
  <si>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</si>
  <si>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</si>
  <si>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</si>
  <si>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</si>
  <si>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</si>
  <si>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</si>
  <si>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</si>
  <si>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</si>
  <si>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</si>
  <si>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</si>
  <si>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</si>
  <si>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</si>
  <si>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</si>
  <si>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</si>
  <si>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</si>
  <si>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</si>
  <si>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</si>
  <si>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</si>
  <si>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</si>
  <si>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</si>
  <si>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</si>
  <si>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</si>
  <si>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</si>
  <si>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</si>
  <si>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</si>
  <si>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</si>
  <si>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</si>
  <si>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</si>
  <si>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</si>
  <si>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</si>
  <si>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</si>
  <si>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</si>
  <si>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</si>
  <si>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</si>
  <si>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</si>
  <si>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</si>
  <si>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</si>
  <si>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</si>
  <si>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</si>
  <si>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</si>
  <si>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</si>
  <si>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</si>
  <si>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</si>
  <si>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</si>
  <si>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</si>
  <si>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</si>
  <si>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</si>
  <si>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</si>
  <si>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</si>
  <si>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</si>
  <si>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</si>
  <si>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</si>
  <si>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</si>
  <si>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</si>
  <si>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</si>
  <si>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</si>
  <si>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</si>
  <si>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</si>
  <si>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</si>
  <si>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</si>
  <si>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</si>
  <si>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</si>
  <si>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</si>
  <si>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</si>
  <si>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</si>
  <si>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</si>
  <si>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</si>
  <si>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</si>
  <si>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</si>
  <si>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</si>
  <si>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</si>
  <si>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</si>
  <si>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</si>
  <si>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</si>
  <si>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</si>
  <si>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</si>
  <si>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</si>
  <si>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</si>
  <si>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</si>
  <si>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</si>
  <si>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</si>
  <si>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</si>
  <si>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</si>
  <si>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</si>
  <si>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</si>
  <si>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</si>
  <si>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</si>
  <si>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</si>
  <si>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</si>
  <si>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</si>
  <si>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</si>
  <si>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</si>
  <si>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</si>
  <si>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</si>
  <si>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</si>
  <si>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</si>
  <si>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</si>
  <si>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</si>
  <si>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</si>
  <si>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</si>
  <si>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</si>
  <si>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</si>
  <si>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</si>
  <si>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</si>
  <si>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</si>
  <si>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</si>
  <si>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</si>
  <si>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</si>
  <si>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</si>
  <si>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</si>
  <si>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</si>
  <si>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</si>
  <si>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</si>
  <si>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</si>
  <si>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</si>
  <si>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</si>
  <si>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</si>
  <si>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</si>
  <si>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</si>
  <si>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</si>
  <si>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</si>
  <si>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</si>
  <si>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</si>
  <si>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</si>
  <si>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</si>
  <si>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</si>
  <si>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</si>
  <si>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</si>
  <si>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</si>
  <si>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</si>
  <si>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</si>
  <si>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</si>
  <si>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</si>
  <si>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</si>
  <si>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</si>
  <si>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</si>
  <si>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</si>
  <si>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</si>
  <si>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</si>
  <si>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</si>
  <si>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</si>
  <si>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</si>
  <si>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</si>
  <si>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</si>
  <si>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</si>
  <si>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</si>
  <si>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</si>
  <si>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</si>
  <si>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</si>
  <si>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</si>
  <si>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</si>
  <si>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</si>
  <si>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</si>
  <si>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</si>
  <si>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</si>
  <si>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</si>
  <si>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</si>
  <si>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</si>
  <si>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</si>
  <si>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</si>
  <si>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</si>
  <si>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</si>
  <si>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</si>
  <si>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</si>
  <si>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</si>
  <si>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</si>
  <si>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</si>
  <si>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</si>
  <si>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</si>
  <si>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</si>
  <si>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</si>
  <si>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</si>
  <si>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</si>
  <si>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</si>
  <si>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</si>
  <si>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</si>
  <si>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</si>
  <si>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</si>
  <si>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</si>
  <si>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</si>
  <si>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</si>
  <si>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</si>
  <si>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</si>
  <si>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</si>
  <si>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</si>
  <si>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</si>
  <si>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</si>
  <si>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</si>
  <si>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</si>
  <si>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</si>
  <si>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</si>
  <si>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</si>
  <si>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</si>
  <si>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</si>
  <si>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</si>
  <si>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</si>
  <si>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</si>
  <si>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</si>
  <si>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</si>
  <si>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</si>
  <si>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</si>
  <si>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</si>
  <si>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</si>
  <si>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</si>
  <si>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</si>
  <si>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</si>
  <si>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</si>
  <si>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</si>
  <si>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</si>
  <si>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</si>
  <si>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</si>
  <si>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</si>
  <si>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</si>
  <si>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</si>
  <si>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</si>
  <si>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</si>
  <si>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</si>
  <si>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</si>
  <si>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</si>
  <si>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</si>
  <si>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</si>
  <si>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</si>
  <si>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</si>
  <si>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</si>
  <si>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</si>
  <si>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</si>
  <si>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</si>
  <si>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</si>
  <si>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</si>
  <si>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</si>
  <si>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</si>
  <si>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</si>
  <si>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</si>
  <si>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</si>
  <si>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</si>
  <si>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</si>
  <si>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</si>
  <si>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</si>
  <si>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</si>
  <si>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</si>
  <si>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</si>
  <si>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</si>
  <si>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</si>
  <si>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</si>
  <si>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</si>
  <si>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</si>
  <si>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</si>
  <si>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</si>
  <si>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</si>
  <si>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</si>
  <si>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</si>
  <si>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</si>
  <si>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</si>
  <si>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</si>
  <si>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</si>
  <si>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</si>
  <si>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</si>
  <si>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</si>
  <si>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</si>
  <si>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</si>
  <si>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</si>
  <si>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</si>
  <si>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</si>
  <si>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</si>
  <si>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</si>
  <si>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</si>
  <si>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</si>
  <si>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</si>
  <si>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</si>
  <si>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</si>
  <si>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</si>
  <si>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</si>
  <si>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</si>
  <si>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</si>
  <si>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</si>
  <si>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</si>
  <si>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</si>
  <si>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</si>
  <si>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</si>
  <si>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</si>
  <si>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</si>
  <si>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</si>
  <si>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</si>
  <si>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</si>
  <si>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</si>
  <si>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</si>
  <si>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</si>
  <si>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</si>
  <si>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</si>
  <si>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</si>
  <si>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</si>
  <si>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</si>
  <si>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</si>
  <si>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</si>
  <si>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</si>
  <si>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</si>
  <si>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</si>
  <si>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</si>
  <si>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</si>
  <si>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</si>
  <si>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</si>
  <si>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</si>
  <si>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</si>
  <si>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</si>
  <si>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</si>
  <si>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</si>
  <si>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</si>
  <si>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</si>
  <si>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</si>
  <si>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</si>
  <si>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</si>
  <si>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</si>
  <si>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</si>
  <si>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</si>
  <si>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</si>
  <si>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</si>
  <si>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</si>
  <si>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</si>
  <si>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</si>
  <si>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</si>
  <si>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</si>
  <si>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</si>
  <si>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</si>
  <si>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</si>
  <si>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</si>
  <si>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</si>
  <si>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</si>
  <si>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</si>
  <si>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</si>
  <si>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</si>
  <si>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</si>
  <si>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</si>
  <si>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</si>
  <si>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</si>
  <si>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</si>
  <si>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</si>
  <si>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</si>
  <si>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</si>
  <si>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</si>
  <si>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</si>
  <si>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</si>
  <si>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</si>
  <si>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</si>
  <si>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</si>
  <si>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</si>
  <si>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</si>
  <si>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</si>
  <si>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</si>
  <si>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</si>
  <si>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</si>
  <si>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</si>
  <si>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</si>
  <si>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</si>
  <si>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</si>
  <si>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</si>
  <si>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</si>
  <si>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</si>
  <si>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</si>
  <si>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</si>
  <si>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</si>
  <si>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</si>
  <si>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</si>
  <si>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</si>
  <si>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</si>
  <si>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</si>
  <si>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</si>
  <si>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</si>
  <si>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</si>
  <si>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</si>
  <si>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</si>
  <si>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</si>
  <si>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</si>
  <si>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</si>
  <si>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</si>
  <si>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</si>
  <si>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</si>
  <si>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</si>
  <si>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</si>
  <si>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</si>
  <si>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</si>
  <si>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</si>
  <si>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</si>
  <si>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</si>
  <si>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</si>
  <si>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</si>
  <si>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</si>
  <si>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</si>
  <si>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</si>
  <si>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</si>
  <si>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</si>
  <si>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</si>
  <si>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</si>
  <si>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</si>
  <si>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</si>
  <si>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</si>
  <si>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</si>
  <si>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</si>
  <si>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</si>
  <si>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</si>
  <si>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</si>
  <si>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</si>
  <si>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</si>
  <si>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</si>
  <si>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</si>
  <si>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</si>
  <si>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</si>
  <si>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</si>
  <si>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</si>
  <si>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</si>
  <si>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</si>
  <si>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</si>
  <si>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</si>
  <si>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</si>
  <si>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</si>
  <si>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</si>
  <si>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</si>
  <si>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</si>
  <si>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</si>
  <si>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</si>
  <si>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</si>
  <si>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</si>
  <si>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</si>
  <si>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</si>
  <si>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</si>
  <si>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</si>
  <si>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</si>
  <si>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</si>
  <si>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</si>
  <si>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</si>
  <si>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</si>
  <si>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</si>
  <si>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</si>
  <si>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</si>
  <si>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</si>
  <si>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</si>
  <si>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</si>
  <si>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</si>
  <si>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</si>
  <si>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</si>
  <si>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</si>
  <si>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</si>
  <si>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</si>
  <si>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</si>
  <si>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</si>
  <si>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</si>
  <si>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</si>
  <si>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</si>
  <si>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</si>
  <si>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</si>
  <si>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</si>
  <si>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</si>
  <si>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</si>
  <si>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</si>
  <si>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</si>
  <si>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</si>
  <si>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</si>
  <si>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</si>
  <si>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</si>
  <si>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</si>
  <si>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</si>
  <si>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</si>
  <si>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</si>
  <si>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</si>
  <si>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</si>
  <si>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</si>
  <si>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</si>
  <si>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</si>
  <si>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</si>
  <si>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</si>
  <si>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</si>
  <si>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</si>
  <si>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</si>
  <si>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</si>
  <si>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</si>
  <si>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</si>
  <si>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</si>
  <si>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</si>
  <si>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</si>
  <si>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</si>
  <si>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</si>
  <si>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</si>
  <si>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</si>
  <si>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</si>
  <si>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</si>
  <si>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</si>
  <si>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</si>
  <si>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</si>
  <si>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</si>
  <si>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</si>
  <si>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</si>
  <si>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</si>
  <si>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</si>
  <si>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</si>
  <si>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</si>
  <si>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</si>
  <si>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</si>
  <si>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</si>
  <si>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</si>
  <si>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</si>
  <si>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</si>
  <si>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</si>
  <si>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</si>
  <si>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</si>
  <si>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</si>
  <si>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</si>
  <si>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</si>
  <si>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</si>
  <si>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</si>
  <si>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</si>
  <si>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</si>
  <si>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</si>
  <si>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</si>
  <si>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</si>
  <si>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</si>
  <si>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</si>
  <si>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</si>
  <si>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</si>
  <si>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</si>
  <si>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</si>
  <si>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</si>
  <si>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</si>
  <si>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</si>
  <si>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</si>
  <si>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</si>
  <si>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</si>
  <si>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</si>
  <si>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</si>
  <si>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</si>
  <si>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</si>
  <si>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</si>
  <si>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</si>
  <si>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</si>
  <si>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</si>
  <si>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</si>
  <si>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</si>
  <si>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</si>
  <si>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</si>
  <si>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</si>
  <si>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</si>
  <si>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</si>
  <si>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</si>
  <si>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</si>
  <si>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</si>
  <si>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</si>
  <si>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</si>
  <si>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</si>
  <si>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</si>
  <si>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</si>
  <si>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</si>
  <si>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</si>
  <si>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</si>
  <si>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</si>
  <si>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</si>
  <si>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</si>
  <si>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</si>
  <si>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</si>
  <si>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</si>
  <si>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</si>
  <si>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</si>
  <si>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</si>
  <si>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</si>
  <si>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</si>
  <si>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</si>
  <si>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</si>
  <si>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</si>
  <si>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</si>
  <si>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</si>
  <si>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</si>
  <si>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</si>
  <si>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</si>
  <si>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</si>
  <si>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</si>
  <si>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</si>
  <si>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</si>
  <si>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</si>
  <si>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</si>
  <si>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</si>
  <si>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</si>
  <si>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</si>
  <si>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</si>
  <si>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</si>
  <si>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</si>
  <si>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</si>
  <si>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</si>
  <si>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</si>
  <si>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</si>
  <si>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</si>
  <si>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</si>
  <si>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</si>
  <si>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</si>
  <si>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</si>
  <si>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</si>
  <si>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</si>
  <si>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</si>
  <si>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</si>
  <si>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</si>
  <si>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</si>
  <si>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</si>
  <si>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</si>
  <si>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</si>
  <si>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</si>
  <si>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</si>
  <si>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</si>
  <si>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</si>
  <si>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</si>
  <si>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</si>
  <si>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</si>
  <si>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</si>
  <si>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</si>
  <si>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</si>
  <si>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</si>
  <si>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</si>
  <si>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</si>
  <si>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</si>
  <si>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</si>
  <si>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</si>
  <si>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</si>
  <si>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</si>
  <si>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</si>
  <si>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</si>
  <si>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</si>
  <si>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</si>
  <si>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</si>
  <si>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</si>
  <si>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</si>
  <si>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</si>
  <si>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</si>
  <si>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</si>
  <si>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</si>
  <si>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</si>
  <si>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</si>
  <si>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</si>
  <si>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</si>
  <si>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</si>
  <si>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</si>
  <si>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</si>
  <si>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</si>
  <si>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</si>
  <si>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</si>
  <si>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</si>
  <si>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</si>
  <si>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</si>
  <si>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</si>
  <si>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</si>
  <si>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</si>
  <si>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</si>
  <si>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</si>
  <si>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</si>
  <si>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</si>
  <si>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</si>
  <si>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</si>
  <si>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</si>
  <si>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</si>
  <si>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</si>
  <si>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</si>
  <si>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</si>
  <si>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</si>
  <si>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</si>
  <si>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</si>
  <si>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</si>
  <si>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</si>
  <si>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</si>
  <si>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</si>
  <si>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</si>
  <si>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</si>
  <si>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</si>
  <si>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</si>
  <si>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</si>
  <si>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</si>
  <si>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</si>
  <si>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</si>
  <si>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</si>
  <si>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</si>
  <si>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</si>
  <si>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</si>
  <si>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</si>
  <si>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</si>
  <si>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</si>
  <si>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</si>
  <si>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</si>
  <si>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</si>
  <si>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</si>
  <si>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</si>
  <si>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</si>
  <si>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</si>
  <si>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</si>
  <si>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</si>
  <si>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</si>
  <si>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</si>
  <si>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</si>
  <si>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</si>
  <si>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</si>
  <si>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</si>
  <si>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</si>
  <si>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</si>
  <si>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</si>
  <si>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</si>
  <si>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</si>
  <si>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</si>
  <si>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</si>
  <si>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</si>
  <si>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</si>
  <si>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</si>
  <si>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</si>
  <si>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</si>
  <si>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</si>
  <si>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</si>
  <si>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</si>
  <si>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</si>
  <si>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</si>
  <si>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</si>
  <si>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</si>
  <si>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</si>
  <si>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</si>
  <si>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</si>
  <si>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</si>
  <si>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</si>
  <si>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</si>
  <si>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</si>
  <si>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</si>
  <si>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</si>
  <si>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</si>
  <si>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</si>
  <si>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</si>
  <si>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</si>
  <si>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</si>
  <si>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</si>
  <si>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</si>
  <si>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</si>
  <si>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</si>
  <si>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</si>
  <si>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</si>
  <si>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</si>
  <si>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</si>
  <si>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</si>
  <si>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</si>
  <si>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</si>
  <si>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</si>
  <si>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</si>
  <si>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</si>
  <si>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</si>
  <si>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</si>
  <si>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</si>
  <si>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</si>
  <si>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</si>
  <si>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</si>
  <si>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</si>
  <si>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</si>
  <si>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</si>
  <si>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</si>
  <si>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</si>
  <si>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</si>
  <si>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</si>
  <si>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</si>
  <si>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</si>
  <si>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</si>
  <si>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</si>
  <si>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</si>
  <si>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</si>
  <si>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</si>
  <si>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</si>
  <si>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</si>
  <si>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</si>
  <si>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</si>
  <si>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</si>
  <si>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</si>
  <si>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</si>
  <si>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</si>
  <si>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</si>
  <si>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</si>
  <si>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</si>
  <si>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</si>
  <si>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</si>
  <si>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</si>
  <si>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</si>
  <si>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</si>
  <si>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</si>
  <si>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</si>
  <si>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</si>
  <si>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</si>
  <si>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</si>
  <si>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</si>
  <si>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</si>
  <si>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</si>
  <si>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</si>
  <si>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</si>
  <si>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</si>
  <si>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</si>
  <si>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</si>
  <si>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</si>
  <si>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</si>
  <si>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</si>
  <si>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</si>
  <si>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</si>
  <si>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</si>
  <si>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</si>
  <si>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</si>
  <si>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</si>
  <si>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</si>
  <si>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</si>
  <si>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</si>
  <si>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</si>
  <si>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</si>
  <si>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</si>
  <si>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</si>
  <si>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</si>
  <si>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</si>
  <si>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</si>
  <si>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</si>
  <si>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</si>
  <si>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</si>
  <si>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</si>
  <si>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</si>
  <si>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</si>
  <si>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</si>
  <si>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</si>
  <si>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</si>
  <si>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</si>
  <si>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</si>
  <si>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</si>
  <si>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</si>
  <si>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</si>
  <si>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</si>
  <si>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</si>
  <si>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</si>
  <si>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</si>
  <si>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</si>
  <si>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</si>
  <si>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</si>
  <si>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</si>
  <si>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</si>
  <si>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</si>
  <si>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</si>
  <si>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</si>
  <si>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</si>
  <si>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</si>
  <si>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</si>
  <si>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</si>
  <si>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</si>
  <si>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</si>
  <si>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</si>
  <si>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</si>
  <si>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</si>
  <si>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</si>
  <si>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</si>
  <si>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</si>
  <si>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</si>
  <si>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</si>
  <si>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</si>
  <si>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</si>
  <si>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</si>
  <si>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</si>
  <si>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</si>
  <si>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</si>
  <si>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</si>
  <si>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</si>
  <si>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</si>
  <si>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</si>
  <si>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</si>
  <si>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</si>
  <si>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</si>
  <si>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</si>
  <si>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</si>
  <si>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</si>
  <si>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</si>
  <si>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</si>
  <si>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</si>
  <si>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</si>
  <si>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</si>
  <si>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</si>
  <si>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</si>
  <si>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</si>
  <si>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</si>
  <si>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</si>
  <si>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</si>
  <si>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</si>
  <si>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</si>
  <si>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</si>
  <si>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</si>
  <si>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</si>
  <si>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</si>
  <si>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</si>
  <si>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</si>
  <si>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</si>
  <si>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</si>
  <si>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</si>
  <si>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</si>
  <si>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</si>
  <si>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</si>
  <si>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</si>
  <si>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</si>
  <si>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</si>
  <si>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</si>
  <si>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</si>
  <si>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</si>
  <si>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</si>
  <si>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</si>
  <si>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</si>
  <si>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</si>
  <si>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</si>
  <si>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</si>
  <si>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</si>
  <si>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</si>
  <si>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</si>
  <si>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</si>
  <si>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</si>
  <si>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</si>
  <si>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</si>
  <si>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</si>
  <si>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</si>
  <si>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</si>
  <si>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</si>
  <si>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</si>
  <si>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</si>
  <si>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</si>
  <si>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</si>
  <si>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</si>
  <si>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</si>
  <si>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</si>
  <si>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</si>
  <si>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</si>
  <si>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</si>
  <si>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</si>
  <si>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</si>
  <si>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</si>
  <si>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</si>
  <si>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</si>
  <si>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</si>
  <si>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</si>
  <si>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</si>
  <si>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</si>
  <si>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</si>
  <si>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</si>
  <si>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</si>
  <si>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</si>
  <si>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</si>
  <si>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</si>
  <si>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</si>
  <si>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</si>
  <si>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</si>
  <si>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</si>
  <si>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</si>
  <si>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</si>
  <si>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</si>
  <si>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</si>
  <si>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</si>
  <si>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</si>
  <si>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</si>
  <si>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</si>
  <si>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</si>
  <si>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</si>
  <si>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</si>
  <si>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</si>
  <si>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</si>
  <si>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</si>
  <si>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</si>
  <si>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</si>
  <si>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</si>
  <si>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</si>
  <si>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</si>
  <si>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</si>
  <si>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</si>
  <si>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</si>
  <si>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</si>
  <si>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</si>
  <si>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</si>
  <si>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</si>
  <si>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</si>
  <si>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</si>
  <si>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</si>
  <si>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</si>
  <si>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</si>
  <si>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</si>
  <si>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</si>
  <si>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</si>
  <si>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</si>
  <si>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</si>
  <si>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</si>
  <si>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</si>
  <si>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</si>
  <si>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</si>
  <si>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</si>
  <si>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</si>
  <si>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</si>
  <si>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</si>
  <si>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</si>
  <si>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</si>
  <si>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</si>
  <si>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</si>
  <si>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</si>
  <si>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</si>
  <si>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</si>
  <si>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</si>
  <si>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</si>
  <si>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</si>
  <si>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</si>
  <si>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</si>
  <si>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</si>
  <si>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</si>
  <si>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</si>
  <si>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</si>
  <si>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</si>
  <si>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</si>
  <si>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</si>
  <si>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</si>
  <si>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</si>
  <si>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</si>
  <si>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</si>
  <si>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</si>
  <si>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</si>
  <si>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</si>
  <si>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</si>
  <si>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</si>
  <si>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</si>
  <si>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</si>
  <si>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</si>
  <si>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</si>
  <si>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</si>
  <si>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</si>
  <si>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</si>
  <si>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</si>
  <si>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</si>
  <si>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</si>
  <si>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</si>
  <si>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</si>
  <si>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</si>
  <si>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</si>
  <si>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</si>
  <si>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</si>
  <si>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</si>
  <si>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</si>
  <si>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</si>
  <si>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</si>
  <si>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</si>
  <si>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</si>
  <si>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</si>
  <si>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</si>
  <si>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</si>
  <si>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</si>
  <si>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</si>
  <si>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</si>
  <si>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</si>
  <si>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</si>
  <si>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</si>
  <si>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</si>
  <si>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</si>
  <si>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</si>
  <si>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</si>
  <si>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</si>
  <si>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</si>
  <si>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</si>
  <si>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</si>
  <si>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</si>
  <si>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</si>
  <si>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</si>
  <si>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</si>
  <si>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</si>
  <si>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</si>
  <si>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</si>
  <si>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</si>
  <si>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</si>
  <si>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</si>
  <si>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</si>
  <si>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</si>
  <si>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</si>
  <si>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</si>
  <si>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</si>
  <si>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</si>
  <si>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</si>
  <si>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</si>
  <si>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</si>
  <si>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</si>
  <si>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</si>
  <si>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</si>
  <si>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</si>
  <si>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</si>
  <si>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</si>
  <si>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</si>
  <si>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</si>
  <si>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</si>
  <si>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</si>
  <si>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</si>
  <si>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</si>
  <si>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</si>
  <si>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</si>
  <si>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</si>
  <si>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</si>
  <si>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</si>
  <si>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</si>
  <si>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</si>
  <si>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</si>
  <si>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</si>
  <si>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</si>
  <si>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</si>
  <si>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</si>
  <si>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</si>
  <si>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</si>
  <si>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</si>
  <si>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</si>
  <si>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</si>
  <si>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</si>
  <si>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</si>
  <si>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</si>
  <si>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</si>
  <si>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</si>
  <si>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</si>
  <si>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</si>
  <si>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</si>
  <si>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</si>
  <si>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</si>
  <si>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</si>
  <si>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</si>
  <si>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</si>
  <si>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</si>
  <si>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</si>
  <si>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</si>
  <si>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</si>
  <si>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</si>
  <si>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</si>
  <si>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</si>
  <si>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</si>
  <si>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</si>
  <si>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</si>
  <si>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</si>
  <si>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</si>
  <si>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</si>
  <si>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</si>
  <si>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</si>
  <si>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</si>
  <si>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</si>
  <si>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</si>
  <si>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</si>
  <si>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</si>
  <si>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</si>
  <si>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</si>
  <si>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</si>
  <si>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</si>
  <si>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</si>
  <si>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</si>
  <si>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</si>
  <si>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</si>
  <si>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</si>
  <si>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</si>
  <si>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</si>
  <si>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</si>
  <si>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</si>
  <si>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</si>
  <si>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</si>
  <si>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</si>
  <si>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</si>
  <si>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</si>
  <si>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</si>
  <si>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</si>
  <si>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</si>
  <si>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</si>
  <si>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</si>
  <si>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</si>
  <si>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</si>
  <si>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</si>
  <si>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</si>
  <si>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</si>
  <si>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</si>
  <si>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</si>
  <si>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</si>
  <si>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</si>
  <si>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</si>
  <si>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</si>
  <si>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</si>
  <si>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</si>
  <si>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</si>
  <si>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</si>
  <si>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</si>
  <si>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</si>
  <si>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</si>
  <si>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</si>
  <si>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</si>
  <si>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</si>
  <si>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</si>
  <si>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</si>
  <si>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</si>
  <si>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</si>
  <si>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</si>
  <si>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</si>
  <si>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</si>
  <si>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</si>
  <si>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</si>
  <si>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</si>
  <si>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</si>
  <si>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</si>
  <si>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</si>
  <si>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</si>
  <si>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</si>
  <si>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</si>
  <si>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</si>
  <si>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</si>
  <si>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</si>
  <si>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</si>
  <si>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</si>
  <si>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</si>
  <si>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</si>
  <si>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</si>
  <si>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</si>
  <si>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</si>
  <si>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</si>
  <si>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</si>
  <si>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</si>
  <si>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</si>
  <si>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</si>
  <si>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</si>
  <si>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</si>
  <si>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</si>
  <si>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</si>
  <si>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</si>
  <si>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</si>
  <si>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</si>
  <si>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</si>
  <si>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</si>
  <si>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</si>
  <si>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</si>
  <si>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</si>
  <si>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</si>
  <si>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</si>
  <si>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</si>
  <si>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</si>
  <si>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</si>
  <si>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</si>
  <si>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</si>
  <si>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</si>
  <si>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</si>
  <si>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</si>
  <si>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</si>
  <si>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</si>
  <si>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</si>
  <si>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</si>
  <si>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</si>
  <si>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</si>
  <si>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</si>
  <si>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</si>
  <si>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</si>
  <si>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</si>
  <si>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</si>
  <si>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</si>
  <si>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</si>
  <si>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</si>
  <si>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</si>
  <si>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</si>
  <si>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</si>
  <si>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</si>
  <si>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</si>
  <si>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</si>
  <si>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</si>
  <si>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</si>
  <si>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</si>
  <si>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</si>
  <si>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</si>
  <si>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</si>
  <si>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</si>
  <si>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</si>
  <si>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</si>
  <si>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</si>
  <si>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</si>
  <si>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</si>
  <si>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</si>
  <si>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</si>
  <si>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</si>
  <si>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</si>
  <si>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</si>
  <si>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</si>
  <si>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</si>
  <si>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</si>
  <si>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</si>
  <si>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</si>
  <si>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</si>
  <si>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</si>
  <si>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</si>
  <si>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</si>
  <si>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</si>
  <si>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</si>
  <si>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</si>
  <si>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</si>
  <si>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</si>
  <si>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</si>
  <si>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</si>
  <si>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</si>
  <si>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</si>
  <si>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</si>
  <si>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</si>
  <si>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</si>
  <si>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</si>
  <si>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</si>
  <si>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</si>
  <si>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</si>
  <si>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</si>
  <si>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</si>
  <si>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</si>
  <si>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</si>
  <si>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</si>
  <si>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</si>
  <si>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</si>
  <si>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</si>
  <si>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</si>
  <si>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</si>
  <si>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</si>
  <si>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</si>
  <si>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</si>
  <si>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</si>
  <si>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</si>
  <si>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</si>
  <si>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</si>
  <si>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</si>
  <si>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</si>
  <si>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</si>
  <si>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</si>
  <si>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</si>
  <si>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</si>
  <si>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</si>
  <si>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</si>
  <si>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</si>
  <si>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</si>
  <si>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</si>
  <si>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</si>
  <si>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</si>
  <si>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</si>
  <si>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</si>
  <si>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</si>
  <si>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</si>
  <si>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</si>
  <si>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</si>
  <si>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</si>
  <si>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</si>
  <si>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</si>
  <si>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</si>
  <si>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</si>
  <si>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</si>
  <si>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</si>
  <si>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</si>
  <si>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</si>
  <si>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</si>
  <si>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</si>
  <si>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</si>
  <si>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</si>
  <si>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</si>
  <si>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</si>
  <si>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</si>
  <si>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</si>
  <si>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</si>
  <si>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</si>
  <si>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</si>
  <si>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</si>
  <si>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</si>
  <si>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</si>
  <si>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</si>
  <si>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</si>
  <si>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</si>
  <si>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</si>
  <si>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</si>
  <si>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</si>
  <si>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</si>
  <si>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</si>
  <si>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</si>
  <si>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</si>
  <si>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</si>
  <si>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</si>
  <si>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</si>
  <si>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</si>
  <si>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</si>
  <si>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</si>
  <si>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</si>
  <si>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</si>
  <si>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</si>
  <si>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</si>
  <si>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</si>
  <si>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</si>
  <si>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</si>
  <si>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</si>
  <si>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</si>
  <si>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</si>
  <si>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</si>
  <si>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</si>
  <si>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</si>
  <si>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</si>
  <si>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</si>
  <si>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</si>
  <si>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</si>
  <si>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</si>
  <si>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</si>
  <si>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</si>
  <si>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</si>
  <si>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</si>
  <si>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</si>
  <si>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</si>
  <si>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</si>
  <si>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</si>
  <si>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</si>
  <si>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</si>
  <si>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</si>
  <si>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</si>
  <si>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</si>
  <si>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</si>
  <si>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</si>
  <si>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</si>
  <si>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</si>
  <si>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</si>
  <si>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</si>
  <si>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</si>
  <si>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</si>
  <si>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</si>
  <si>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</si>
  <si>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</si>
  <si>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</si>
  <si>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</si>
  <si>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</si>
  <si>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</si>
  <si>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</si>
  <si>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</si>
  <si>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</si>
  <si>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</si>
  <si>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</si>
  <si>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</si>
  <si>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</si>
  <si>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</si>
  <si>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</si>
  <si>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</si>
  <si>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</si>
  <si>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</si>
  <si>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</si>
  <si>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</si>
  <si>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</si>
  <si>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</si>
  <si>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</si>
  <si>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</si>
  <si>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</si>
  <si>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</si>
  <si>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</si>
  <si>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</si>
  <si>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</si>
  <si>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</si>
  <si>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</si>
  <si>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</si>
  <si>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</si>
  <si>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</si>
  <si>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</si>
  <si>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</si>
  <si>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</si>
  <si>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</si>
  <si>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</si>
  <si>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</si>
  <si>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</si>
  <si>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</si>
  <si>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</si>
  <si>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</si>
  <si>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</si>
  <si>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</si>
  <si>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</si>
  <si>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</si>
  <si>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</si>
  <si>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</si>
  <si>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</si>
  <si>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</si>
  <si>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</si>
  <si>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</si>
  <si>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</si>
  <si>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</si>
  <si>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</si>
  <si>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</si>
  <si>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</si>
  <si>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</si>
  <si>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</si>
  <si>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</si>
  <si>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</si>
  <si>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</si>
  <si>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</si>
  <si>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</si>
  <si>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</si>
  <si>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</si>
  <si>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</si>
  <si>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</si>
  <si>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</si>
  <si>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</si>
  <si>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</si>
  <si>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</si>
  <si>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</si>
  <si>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</si>
  <si>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</si>
  <si>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</si>
  <si>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</si>
  <si>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</si>
  <si>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</si>
  <si>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</si>
  <si>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</si>
  <si>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</si>
  <si>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</si>
  <si>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</si>
  <si>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</si>
  <si>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</si>
  <si>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</si>
  <si>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</si>
  <si>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</si>
  <si>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</si>
  <si>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</si>
  <si>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</si>
  <si>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</si>
  <si>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</si>
  <si>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</si>
  <si>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</si>
  <si>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</si>
  <si>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</si>
  <si>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</si>
  <si>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</si>
  <si>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</si>
  <si>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</si>
  <si>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</si>
  <si>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</si>
  <si>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</si>
  <si>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</si>
  <si>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</si>
  <si>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</si>
  <si>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</si>
  <si>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</si>
  <si>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</si>
  <si>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</si>
  <si>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</si>
  <si>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</si>
  <si>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</si>
  <si>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</si>
  <si>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</si>
  <si>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</si>
  <si>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</si>
  <si>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</si>
  <si>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</si>
  <si>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</si>
  <si>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</si>
  <si>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</si>
  <si>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</si>
  <si>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</si>
  <si>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</si>
  <si>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</si>
  <si>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</si>
  <si>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</si>
  <si>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</si>
  <si>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</si>
  <si>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</si>
  <si>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</si>
  <si>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</si>
  <si>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</si>
  <si>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</si>
  <si>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</si>
  <si>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</si>
  <si>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</si>
  <si>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</si>
  <si>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</si>
  <si>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</si>
  <si>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</si>
  <si>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</si>
  <si>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</si>
  <si>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</si>
  <si>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</si>
  <si>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</si>
  <si>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</si>
  <si>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</si>
  <si>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</si>
  <si>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</si>
  <si>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</si>
  <si>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</si>
  <si>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</si>
  <si>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</si>
  <si>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</si>
  <si>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</si>
  <si>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</si>
  <si>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</si>
  <si>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</si>
  <si>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</si>
  <si>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</si>
  <si>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</si>
  <si>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</si>
  <si>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</si>
  <si>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</si>
  <si>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</si>
  <si>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</si>
  <si>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</si>
  <si>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</si>
  <si>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</si>
  <si>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</si>
  <si>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</si>
  <si>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</si>
  <si>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</si>
  <si>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</si>
  <si>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</si>
  <si>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</si>
  <si>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</si>
  <si>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</si>
  <si>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</si>
  <si>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</si>
  <si>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</si>
  <si>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</si>
  <si>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</si>
  <si>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</si>
  <si>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</si>
  <si>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</si>
  <si>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</si>
  <si>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</si>
  <si>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</si>
  <si>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</si>
  <si>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</si>
  <si>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</si>
  <si>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</si>
  <si>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</si>
  <si>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</si>
  <si>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</si>
  <si>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</si>
  <si>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</si>
  <si>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</si>
  <si>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</si>
  <si>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</si>
  <si>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</si>
  <si>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</si>
  <si>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</si>
  <si>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</si>
  <si>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</si>
  <si>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</si>
  <si>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</si>
  <si>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</si>
  <si>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</si>
  <si>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</si>
  <si>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</si>
  <si>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</si>
  <si>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</si>
  <si>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</si>
  <si>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</si>
  <si>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</si>
  <si>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</si>
  <si>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</si>
  <si>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</si>
  <si>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</si>
  <si>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</si>
  <si>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</si>
  <si>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</si>
  <si>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</si>
  <si>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</si>
  <si>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</si>
  <si>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</si>
  <si>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</si>
  <si>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</si>
  <si>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</si>
  <si>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</si>
  <si>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</si>
  <si>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</si>
  <si>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</si>
  <si>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</si>
  <si>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</si>
  <si>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</si>
  <si>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</si>
  <si>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</si>
  <si>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</si>
  <si>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</si>
  <si>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</si>
  <si>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</si>
  <si>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</si>
  <si>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</si>
  <si>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</si>
  <si>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</si>
  <si>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</si>
  <si>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</si>
  <si>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</si>
  <si>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</si>
  <si>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</si>
  <si>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</si>
  <si>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</si>
  <si>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</si>
  <si>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</si>
  <si>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</si>
  <si>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</si>
  <si>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</si>
  <si>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</si>
  <si>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</si>
  <si>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</si>
  <si>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</si>
  <si>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</si>
  <si>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</si>
  <si>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</si>
  <si>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</si>
  <si>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</si>
  <si>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</si>
  <si>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</si>
  <si>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</si>
  <si>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</si>
  <si>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</si>
  <si>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</si>
  <si>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</si>
  <si>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</si>
  <si>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</si>
  <si>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</si>
  <si>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</si>
  <si>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</si>
  <si>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</si>
  <si>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</si>
  <si>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</si>
  <si>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</si>
  <si>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</si>
  <si>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</si>
  <si>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</si>
  <si>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</si>
  <si>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</si>
  <si>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</si>
  <si>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</si>
  <si>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</si>
  <si>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</si>
  <si>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</si>
  <si>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</si>
  <si>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</si>
  <si>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</si>
  <si>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</si>
  <si>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</si>
  <si>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</si>
  <si>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</si>
  <si>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</si>
  <si>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</si>
  <si>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</si>
  <si>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</si>
  <si>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</si>
  <si>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</si>
  <si>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</si>
  <si>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</si>
  <si>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</si>
  <si>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</si>
  <si>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</si>
  <si>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</si>
  <si>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</si>
  <si>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</si>
  <si>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</si>
  <si>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</si>
  <si>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</si>
  <si>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</si>
  <si>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</si>
  <si>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</si>
  <si>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</si>
  <si>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</si>
  <si>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</si>
  <si>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</si>
  <si>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</si>
  <si>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</si>
  <si>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</si>
  <si>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</si>
  <si>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</si>
  <si>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</si>
  <si>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</si>
  <si>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</si>
  <si>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</si>
  <si>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</si>
  <si>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</si>
  <si>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</si>
  <si>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</si>
  <si>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</si>
  <si>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</si>
  <si>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</si>
  <si>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</si>
  <si>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</si>
  <si>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</si>
  <si>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</si>
  <si>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</si>
  <si>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</si>
  <si>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</si>
  <si>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</si>
  <si>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</si>
  <si>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</si>
  <si>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</si>
  <si>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</si>
  <si>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</si>
  <si>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</si>
  <si>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</si>
  <si>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</si>
  <si>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</si>
  <si>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</si>
  <si>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</si>
  <si>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</si>
  <si>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</si>
  <si>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</si>
  <si>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</si>
  <si>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</si>
  <si>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</si>
  <si>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</si>
  <si>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</si>
  <si>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</si>
  <si>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</si>
  <si>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</si>
  <si>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</si>
  <si>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</si>
  <si>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</si>
  <si>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</si>
  <si>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</si>
  <si>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</si>
  <si>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</si>
  <si>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</si>
  <si>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</si>
  <si>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</si>
  <si>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</si>
  <si>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</si>
  <si>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</si>
  <si>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</si>
  <si>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</si>
  <si>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</si>
  <si>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</si>
  <si>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</si>
  <si>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</si>
  <si>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</si>
  <si>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</si>
  <si>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</si>
  <si>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</si>
  <si>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</si>
  <si>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</si>
  <si>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</si>
  <si>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</si>
  <si>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</si>
  <si>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</si>
  <si>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</si>
  <si>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</si>
  <si>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</si>
  <si>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</si>
  <si>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</si>
  <si>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</si>
  <si>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</si>
  <si>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</si>
  <si>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</si>
  <si>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</si>
  <si>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</si>
  <si>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</si>
  <si>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</si>
  <si>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</si>
  <si>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</si>
  <si>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</si>
  <si>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</si>
  <si>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</si>
  <si>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</si>
  <si>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</si>
  <si>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</si>
  <si>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</si>
  <si>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</si>
  <si>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</si>
  <si>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</si>
  <si>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</si>
  <si>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</si>
  <si>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</si>
  <si>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</si>
  <si>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</si>
  <si>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</si>
  <si>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</si>
  <si>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</si>
  <si>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</si>
  <si>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</si>
  <si>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</si>
  <si>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</si>
  <si>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</si>
  <si>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</si>
  <si>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</si>
  <si>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</si>
  <si>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</si>
  <si>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</si>
  <si>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</si>
  <si>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</si>
  <si>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</si>
  <si>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</si>
  <si>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</si>
  <si>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</si>
  <si>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</si>
  <si>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</si>
  <si>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</si>
  <si>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</si>
  <si>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</si>
  <si>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</si>
  <si>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</si>
  <si>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</si>
  <si>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</si>
  <si>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</si>
  <si>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</si>
  <si>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</si>
  <si>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</si>
  <si>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</si>
  <si>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</si>
  <si>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</si>
  <si>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</si>
  <si>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</si>
  <si>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</si>
  <si>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</si>
  <si>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</si>
  <si>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</si>
  <si>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</si>
  <si>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</si>
  <si>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</si>
  <si>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</si>
  <si>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</si>
  <si>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</si>
  <si>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</si>
  <si>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</si>
  <si>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</si>
  <si>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</si>
  <si>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</si>
  <si>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</si>
  <si>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</si>
  <si>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</si>
  <si>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</si>
  <si>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</si>
  <si>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</si>
  <si>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</si>
  <si>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</si>
  <si>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</si>
  <si>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</si>
  <si>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</si>
  <si>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</si>
  <si>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</si>
  <si>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</si>
  <si>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</si>
  <si>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</si>
  <si>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</si>
  <si>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</si>
  <si>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</si>
  <si>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</si>
  <si>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</si>
  <si>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</si>
  <si>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</si>
  <si>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</si>
  <si>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</si>
  <si>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</si>
  <si>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</si>
  <si>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</si>
  <si>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</si>
  <si>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</si>
  <si>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</si>
  <si>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</si>
  <si>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</si>
  <si>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</si>
  <si>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</si>
  <si>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</si>
  <si>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</si>
  <si>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</si>
  <si>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</si>
  <si>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</si>
  <si>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</si>
  <si>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</si>
  <si>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</si>
  <si>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</si>
  <si>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</si>
  <si>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</si>
  <si>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</si>
  <si>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</si>
  <si>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</si>
  <si>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</si>
  <si>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</si>
  <si>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</si>
  <si>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</si>
  <si>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</si>
  <si>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</si>
  <si>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</si>
  <si>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</si>
  <si>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</si>
  <si>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</si>
  <si>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</si>
  <si>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</si>
  <si>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</si>
  <si>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</si>
  <si>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</si>
  <si>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</si>
  <si>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</si>
  <si>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</si>
  <si>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</si>
  <si>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</si>
  <si>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</si>
  <si>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</si>
  <si>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</si>
  <si>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</si>
  <si>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</si>
  <si>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</si>
  <si>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</si>
  <si>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</si>
  <si>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</si>
  <si>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</si>
  <si>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</si>
  <si>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</si>
  <si>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</si>
  <si>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</si>
  <si>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</si>
  <si>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</si>
  <si>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</si>
  <si>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</si>
  <si>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</si>
  <si>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</si>
  <si>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</si>
  <si>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</si>
  <si>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</si>
  <si>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</si>
  <si>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</si>
  <si>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</si>
  <si>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</si>
  <si>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</si>
  <si>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</si>
  <si>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</si>
  <si>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</si>
  <si>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</si>
  <si>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</si>
  <si>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</si>
  <si>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</si>
  <si>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</si>
  <si>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</si>
  <si>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</si>
  <si>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</si>
  <si>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</si>
  <si>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</si>
  <si>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</si>
  <si>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</si>
  <si>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</si>
  <si>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</si>
  <si>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</si>
  <si>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</si>
  <si>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</si>
  <si>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</si>
  <si>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</si>
  <si>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</si>
  <si>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</si>
  <si>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</si>
  <si>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</si>
  <si>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</si>
  <si>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</si>
  <si>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</si>
  <si>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</si>
  <si>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</si>
  <si>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</si>
  <si>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</si>
  <si>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</si>
  <si>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</si>
  <si>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</si>
  <si>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</si>
  <si>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</si>
  <si>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</si>
  <si>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</si>
  <si>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</si>
  <si>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</si>
  <si>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</si>
  <si>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</si>
  <si>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</si>
  <si>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</si>
  <si>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</si>
  <si>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</si>
  <si>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</si>
  <si>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</si>
  <si>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</si>
  <si>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</si>
  <si>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</si>
  <si>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</si>
  <si>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</si>
  <si>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</si>
  <si>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</si>
  <si>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</si>
  <si>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</si>
  <si>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</si>
  <si>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</si>
  <si>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</si>
  <si>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</si>
  <si>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</si>
  <si>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</si>
  <si>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</si>
  <si>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</si>
  <si>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</si>
  <si>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</si>
  <si>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</si>
  <si>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</si>
  <si>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</si>
  <si>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</si>
  <si>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</si>
  <si>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</si>
  <si>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</si>
  <si>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</si>
  <si>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</si>
  <si>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</si>
  <si>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</si>
  <si>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</si>
  <si>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</si>
  <si>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</si>
  <si>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</si>
  <si>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</si>
  <si>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</si>
  <si>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</si>
  <si>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</si>
  <si>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</si>
  <si>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</si>
  <si>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</si>
  <si>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</si>
  <si>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</si>
  <si>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</si>
  <si>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</si>
  <si>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</si>
  <si>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</si>
  <si>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</si>
  <si>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</si>
  <si>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</si>
  <si>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</si>
  <si>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</si>
  <si>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</si>
  <si>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</si>
  <si>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</si>
  <si>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</si>
  <si>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</si>
  <si>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</si>
  <si>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</si>
  <si>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</si>
  <si>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</si>
  <si>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</si>
  <si>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</si>
  <si>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</si>
  <si>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</si>
  <si>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</si>
  <si>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</si>
  <si>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</si>
  <si>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</si>
  <si>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</si>
  <si>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</si>
  <si>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</si>
  <si>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</si>
  <si>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</si>
  <si>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</si>
  <si>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</si>
  <si>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</si>
  <si>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</si>
  <si>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</si>
  <si>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</si>
  <si>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</si>
  <si>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</si>
  <si>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</si>
  <si>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</si>
  <si>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</si>
  <si>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</si>
  <si>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</si>
  <si>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</si>
  <si>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</si>
  <si>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</si>
  <si>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</si>
  <si>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</si>
  <si>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</si>
  <si>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</si>
  <si>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</si>
  <si>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</si>
  <si>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</si>
  <si>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</si>
  <si>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</si>
  <si>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</si>
  <si>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</si>
  <si>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</si>
  <si>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</si>
  <si>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</si>
  <si>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</si>
  <si>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</si>
  <si>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</si>
  <si>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</si>
  <si>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</si>
  <si>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</si>
  <si>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</si>
  <si>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</si>
  <si>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</si>
  <si>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</si>
  <si>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</si>
  <si>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</si>
  <si>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</si>
  <si>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</si>
  <si>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</si>
  <si>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</si>
  <si>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</si>
  <si>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</si>
  <si>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</si>
  <si>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</si>
  <si>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</si>
  <si>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</si>
  <si>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</si>
  <si>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</si>
  <si>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</si>
  <si>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</si>
  <si>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</si>
  <si>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</si>
  <si>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</si>
  <si>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</si>
  <si>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</si>
  <si>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</si>
  <si>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</si>
  <si>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</si>
  <si>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</si>
  <si>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</si>
  <si>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</si>
  <si>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</si>
  <si>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</si>
  <si>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</si>
  <si>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</si>
  <si>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</si>
  <si>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</si>
  <si>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</si>
  <si>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</si>
  <si>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</si>
  <si>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</si>
  <si>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</si>
  <si>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</si>
  <si>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</si>
  <si>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</si>
  <si>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</si>
  <si>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</si>
  <si>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</si>
  <si>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</si>
  <si>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</si>
  <si>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</si>
  <si>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</si>
  <si>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</si>
  <si>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</si>
  <si>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</si>
  <si>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</si>
  <si>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</si>
  <si>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</si>
  <si>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</si>
  <si>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</si>
  <si>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</si>
  <si>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</si>
  <si>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</si>
  <si>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</si>
  <si>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</si>
  <si>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</si>
  <si>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</si>
  <si>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</si>
  <si>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</si>
  <si>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</si>
  <si>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</si>
  <si>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</si>
  <si>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</si>
  <si>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</si>
  <si>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</si>
  <si>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</si>
  <si>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</si>
  <si>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</si>
  <si>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</si>
  <si>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</si>
  <si>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</si>
  <si>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</si>
  <si>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</si>
  <si>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</si>
  <si>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</si>
  <si>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</si>
  <si>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</si>
  <si>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</si>
  <si>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</si>
  <si>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</si>
  <si>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</si>
  <si>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</si>
  <si>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</si>
  <si>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</si>
  <si>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</si>
  <si>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</si>
  <si>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</si>
  <si>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</si>
  <si>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</si>
  <si>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</si>
  <si>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</si>
  <si>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</si>
  <si>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</si>
  <si>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</si>
  <si>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</si>
  <si>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</si>
  <si>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</si>
  <si>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</si>
  <si>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</si>
  <si>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</si>
  <si>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</si>
  <si>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</si>
  <si>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</si>
  <si>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</si>
  <si>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</si>
  <si>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</si>
  <si>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</si>
  <si>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</si>
  <si>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</si>
  <si>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</si>
  <si>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</si>
  <si>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</si>
  <si>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</si>
  <si>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</si>
  <si>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</si>
  <si>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</si>
  <si>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</si>
  <si>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</si>
  <si>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</si>
  <si>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</si>
  <si>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</si>
  <si>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</si>
  <si>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</si>
  <si>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</si>
  <si>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</si>
  <si>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</si>
  <si>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</si>
  <si>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</si>
  <si>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</si>
  <si>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</si>
  <si>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</si>
  <si>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</si>
  <si>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</si>
  <si>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</si>
  <si>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</si>
  <si>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</si>
  <si>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</si>
  <si>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</si>
  <si>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</si>
  <si>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</si>
  <si>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</si>
  <si>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</si>
  <si>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</si>
  <si>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</si>
  <si>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</si>
  <si>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</si>
  <si>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</si>
  <si>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</si>
  <si>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</si>
  <si>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</si>
  <si>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</si>
  <si>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</si>
  <si>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</si>
  <si>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</si>
  <si>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</si>
  <si>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</si>
  <si>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</si>
  <si>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</si>
  <si>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</si>
  <si>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</si>
  <si>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</si>
  <si>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</si>
  <si>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</si>
  <si>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</si>
  <si>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</si>
  <si>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</si>
  <si>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</si>
  <si>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</si>
  <si>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</si>
  <si>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</si>
  <si>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</si>
  <si>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</si>
  <si>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</si>
  <si>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</si>
  <si>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</si>
  <si>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</si>
  <si>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</si>
  <si>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</si>
  <si>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</si>
  <si>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</si>
  <si>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</si>
  <si>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</si>
  <si>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</si>
  <si>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</si>
  <si>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</si>
  <si>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</si>
  <si>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</si>
  <si>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</si>
  <si>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</si>
  <si>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</si>
  <si>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</si>
  <si>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</si>
  <si>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</si>
  <si>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</si>
  <si>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</si>
  <si>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</si>
  <si>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</si>
  <si>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</si>
  <si>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</si>
  <si>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</si>
  <si>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</si>
  <si>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</si>
  <si>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</si>
  <si>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</si>
  <si>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</si>
  <si>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</si>
  <si>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</si>
  <si>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</si>
  <si>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</si>
  <si>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</si>
  <si>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</si>
  <si>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</si>
  <si>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</si>
  <si>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</si>
  <si>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</si>
  <si>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</si>
  <si>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</si>
  <si>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</si>
  <si>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</si>
  <si>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</si>
  <si>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</si>
  <si>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</si>
  <si>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</si>
  <si>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</si>
  <si>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</si>
  <si>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</si>
  <si>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</si>
  <si>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</si>
  <si>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</si>
  <si>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</si>
  <si>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</si>
  <si>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</si>
  <si>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</si>
  <si>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</si>
  <si>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</si>
  <si>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</si>
  <si>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</si>
  <si>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</si>
  <si>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</si>
  <si>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</si>
  <si>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</si>
  <si>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</si>
  <si>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</si>
  <si>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</si>
  <si>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</si>
  <si>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</si>
  <si>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</si>
  <si>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</si>
  <si>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</si>
  <si>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</si>
  <si>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</si>
  <si>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</si>
  <si>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</si>
  <si>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</si>
  <si>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</si>
  <si>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</si>
  <si>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</si>
  <si>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</si>
  <si>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</si>
  <si>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</si>
  <si>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</si>
  <si>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</si>
  <si>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</si>
  <si>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</si>
  <si>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</si>
  <si>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</si>
  <si>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</si>
  <si>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</si>
  <si>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</si>
  <si>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</si>
  <si>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</si>
  <si>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</si>
  <si>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</si>
  <si>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</si>
  <si>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</si>
  <si>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</si>
  <si>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</si>
  <si>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</si>
  <si>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</si>
  <si>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</si>
  <si>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</si>
  <si>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</si>
  <si>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</si>
  <si>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</si>
  <si>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</si>
  <si>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</si>
  <si>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</si>
  <si>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</si>
  <si>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</si>
  <si>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</si>
  <si>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</si>
  <si>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</si>
  <si>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</si>
  <si>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</si>
  <si>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</si>
  <si>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</si>
  <si>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</si>
  <si>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</si>
  <si>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</si>
  <si>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</si>
  <si>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</si>
  <si>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</si>
  <si>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</si>
  <si>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</si>
  <si>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</si>
  <si>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</si>
  <si>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</si>
  <si>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</si>
  <si>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</si>
  <si>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</si>
  <si>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</si>
  <si>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</si>
  <si>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</si>
  <si>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</si>
  <si>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</si>
  <si>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</si>
  <si>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</si>
  <si>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</si>
  <si>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</si>
  <si>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</si>
  <si>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</si>
  <si>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</si>
  <si>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</si>
  <si>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</si>
  <si>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</si>
  <si>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</si>
  <si>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</si>
  <si>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</si>
  <si>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</si>
  <si>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</si>
  <si>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</si>
  <si>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</si>
  <si>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</si>
  <si>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</si>
  <si>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</si>
  <si>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</si>
  <si>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</si>
  <si>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</si>
  <si>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</si>
  <si>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</si>
  <si>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</si>
  <si>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</si>
  <si>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</si>
  <si>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</si>
  <si>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</si>
  <si>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</si>
  <si>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</si>
  <si>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</si>
  <si>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</si>
  <si>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</si>
  <si>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</si>
  <si>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</si>
  <si>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</si>
  <si>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</si>
  <si>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</si>
  <si>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</si>
  <si>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</si>
  <si>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</si>
  <si>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</si>
  <si>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</si>
  <si>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</si>
  <si>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</si>
  <si>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</si>
  <si>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</si>
  <si>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</si>
  <si>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</si>
  <si>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</si>
  <si>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</si>
  <si>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</si>
  <si>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</si>
  <si>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</si>
  <si>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</si>
  <si>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</si>
  <si>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</si>
  <si>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</si>
  <si>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</si>
  <si>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</si>
  <si>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</si>
  <si>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</si>
  <si>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</si>
  <si>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</si>
  <si>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</si>
  <si>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</si>
  <si>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</si>
  <si>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</si>
  <si>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</si>
  <si>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</si>
  <si>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</si>
  <si>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</si>
  <si>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</si>
  <si>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</si>
  <si>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</si>
  <si>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</si>
  <si>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</si>
  <si>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</si>
  <si>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</si>
  <si>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</si>
  <si>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</si>
  <si>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</si>
  <si>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</si>
  <si>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</si>
  <si>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</si>
  <si>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</si>
  <si>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</si>
  <si>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</si>
  <si>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</si>
  <si>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</si>
  <si>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</si>
  <si>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</si>
  <si>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</si>
  <si>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</si>
  <si>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</si>
  <si>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</si>
  <si>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</si>
  <si>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</si>
  <si>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</si>
  <si>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</si>
  <si>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</si>
  <si>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</si>
  <si>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</si>
  <si>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</si>
  <si>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</si>
  <si>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</si>
  <si>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</si>
  <si>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</si>
  <si>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</si>
  <si>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</si>
  <si>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</si>
  <si>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</si>
  <si>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</si>
  <si>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</si>
  <si>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</si>
  <si>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</si>
  <si>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</si>
  <si>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</si>
  <si>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</si>
  <si>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</si>
  <si>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</si>
  <si>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</si>
  <si>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</si>
  <si>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</si>
  <si>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</si>
  <si>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</si>
  <si>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</si>
  <si>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</si>
  <si>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</si>
  <si>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</si>
  <si>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</si>
  <si>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</si>
  <si>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</si>
  <si>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</si>
  <si>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</si>
  <si>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</si>
  <si>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</si>
  <si>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</si>
  <si>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</si>
  <si>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</si>
  <si>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</si>
  <si>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</si>
  <si>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</si>
  <si>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</si>
  <si>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</si>
  <si>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</si>
  <si>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</si>
  <si>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</si>
  <si>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</si>
  <si>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</si>
  <si>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</si>
  <si>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</si>
  <si>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</si>
  <si>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</si>
  <si>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</si>
  <si>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</si>
  <si>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</si>
  <si>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</si>
  <si>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</si>
  <si>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</si>
  <si>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</si>
  <si>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</si>
  <si>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</si>
  <si>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</si>
  <si>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</si>
  <si>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</si>
  <si>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</si>
  <si>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</si>
  <si>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</si>
  <si>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</si>
  <si>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</si>
  <si>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</si>
  <si>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</si>
  <si>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</si>
  <si>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</si>
  <si>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</si>
  <si>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</si>
  <si>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</si>
  <si>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</si>
  <si>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</si>
  <si>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</si>
  <si>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</si>
  <si>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</si>
  <si>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</si>
  <si>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</si>
  <si>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</si>
  <si>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</si>
  <si>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</si>
  <si>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</si>
  <si>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</si>
  <si>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</si>
  <si>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</si>
  <si>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</si>
  <si>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</si>
  <si>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</si>
  <si>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</si>
  <si>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</si>
  <si>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</si>
  <si>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</si>
  <si>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</si>
  <si>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</si>
  <si>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</si>
  <si>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</si>
  <si>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</si>
  <si>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</si>
  <si>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</si>
  <si>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</si>
  <si>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</si>
  <si>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</si>
  <si>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</si>
  <si>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</si>
  <si>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</si>
  <si>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</si>
  <si>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</si>
  <si>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</si>
  <si>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</si>
  <si>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</si>
  <si>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</si>
  <si>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</si>
  <si>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</si>
  <si>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</si>
  <si>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</si>
  <si>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</si>
  <si>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</si>
  <si>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</si>
  <si>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</si>
  <si>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</si>
  <si>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</si>
  <si>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</si>
  <si>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</si>
  <si>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</si>
  <si>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</si>
  <si>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</si>
  <si>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</si>
  <si>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</si>
  <si>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</si>
  <si>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</si>
  <si>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</si>
  <si>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</si>
  <si>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</si>
  <si>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</si>
  <si>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</si>
  <si>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</si>
  <si>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</si>
  <si>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</si>
  <si>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</si>
  <si>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</si>
  <si>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</si>
  <si>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</si>
  <si>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</si>
  <si>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</si>
  <si>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</si>
  <si>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</si>
  <si>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</si>
  <si>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</si>
  <si>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</si>
  <si>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</si>
  <si>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</si>
  <si>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</si>
  <si>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</si>
  <si>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</si>
  <si>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</si>
  <si>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</si>
  <si>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</si>
  <si>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</si>
  <si>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</si>
  <si>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</si>
  <si>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</si>
  <si>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</si>
  <si>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</si>
  <si>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</si>
  <si>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</si>
  <si>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</si>
  <si>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</si>
  <si>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</si>
  <si>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</si>
  <si>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</si>
  <si>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</si>
  <si>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</si>
  <si>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</si>
  <si>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</si>
  <si>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</si>
  <si>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</si>
  <si>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</si>
  <si>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</si>
  <si>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</si>
  <si>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</si>
  <si>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</si>
  <si>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</si>
  <si>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</si>
  <si>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</si>
  <si>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</si>
  <si>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</si>
  <si>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</si>
  <si>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</si>
  <si>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</si>
  <si>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</si>
  <si>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</si>
  <si>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</si>
  <si>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</si>
  <si>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</si>
  <si>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</si>
  <si>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</si>
  <si>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</si>
  <si>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</si>
  <si>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</si>
  <si>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</si>
  <si>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</si>
  <si>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</si>
  <si>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</si>
  <si>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</si>
  <si>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</si>
  <si>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</si>
  <si>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</si>
  <si>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</si>
  <si>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</si>
  <si>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</si>
  <si>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</si>
  <si>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</si>
  <si>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</si>
  <si>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</si>
  <si>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</si>
  <si>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</si>
  <si>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</si>
  <si>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</si>
  <si>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</si>
  <si>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</si>
  <si>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</si>
  <si>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</si>
  <si>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</si>
  <si>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</si>
  <si>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</si>
  <si>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</si>
  <si>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</si>
  <si>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</si>
  <si>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</si>
  <si>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</si>
  <si>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</si>
  <si>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</si>
  <si>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</si>
  <si>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</si>
  <si>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</si>
  <si>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</si>
  <si>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</si>
  <si>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</si>
  <si>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</si>
  <si>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</si>
  <si>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</si>
  <si>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</si>
  <si>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</si>
  <si>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</si>
  <si>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</si>
  <si>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</si>
  <si>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</si>
  <si>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</si>
  <si>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</si>
  <si>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</si>
  <si>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</si>
  <si>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</si>
  <si>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</si>
  <si>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</si>
  <si>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</si>
  <si>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</si>
  <si>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</si>
  <si>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</si>
  <si>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</si>
  <si>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</si>
  <si>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</si>
  <si>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</si>
  <si>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</si>
  <si>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</si>
  <si>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</si>
  <si>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</si>
  <si>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</si>
  <si>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</si>
  <si>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</si>
  <si>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</si>
  <si>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</si>
  <si>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</si>
  <si>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</si>
  <si>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</si>
  <si>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</si>
  <si>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</si>
  <si>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</si>
  <si>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</si>
  <si>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</si>
  <si>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</si>
  <si>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</si>
  <si>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</si>
  <si>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</si>
  <si>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</si>
  <si>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</si>
  <si>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</si>
  <si>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</si>
  <si>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</si>
  <si>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</si>
  <si>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</si>
  <si>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</si>
  <si>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</si>
  <si>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</si>
  <si>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</si>
  <si>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</si>
  <si>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</si>
  <si>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</si>
  <si>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</si>
  <si>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</si>
  <si>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</si>
  <si>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</si>
  <si>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</si>
  <si>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</si>
  <si>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</si>
  <si>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</si>
  <si>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</si>
  <si>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</si>
  <si>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</si>
  <si>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</si>
  <si>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</si>
  <si>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</si>
  <si>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</si>
  <si>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</si>
  <si>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</si>
  <si>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</si>
  <si>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</si>
  <si>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</si>
  <si>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</si>
  <si>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</si>
  <si>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</si>
  <si>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</si>
  <si>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</si>
  <si>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</si>
  <si>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</si>
  <si>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</si>
  <si>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</si>
  <si>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</si>
  <si>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</si>
  <si>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</si>
  <si>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</si>
  <si>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</si>
  <si>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</si>
  <si>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</si>
  <si>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</si>
  <si>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</si>
  <si>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</si>
  <si>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</si>
  <si>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</si>
  <si>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</si>
  <si>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</si>
  <si>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</si>
  <si>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</si>
  <si>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</si>
  <si>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</si>
  <si>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</si>
  <si>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</si>
  <si>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</si>
  <si>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</si>
  <si>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</si>
  <si>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</si>
  <si>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</si>
  <si>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</si>
  <si>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</si>
  <si>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</si>
  <si>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</si>
  <si>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</si>
  <si>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</si>
  <si>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</si>
  <si>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</si>
  <si>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</si>
  <si>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</si>
  <si>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</si>
  <si>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</si>
  <si>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</si>
  <si>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</si>
  <si>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</si>
  <si>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</si>
  <si>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</si>
  <si>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</si>
  <si>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</si>
  <si>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</si>
  <si>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</si>
  <si>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</si>
  <si>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</si>
  <si>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</si>
  <si>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</si>
  <si>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</si>
  <si>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</si>
  <si>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</si>
  <si>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</si>
  <si>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</si>
  <si>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</si>
  <si>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</si>
  <si>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</si>
  <si>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</si>
  <si>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</si>
  <si>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</si>
  <si>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</si>
  <si>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</si>
  <si>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</si>
  <si>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</si>
  <si>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</si>
  <si>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</si>
  <si>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</si>
  <si>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</si>
  <si>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</si>
  <si>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</si>
  <si>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</si>
  <si>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</si>
  <si>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</si>
  <si>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</si>
  <si>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</si>
  <si>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</si>
  <si>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</si>
  <si>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</si>
  <si>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</si>
  <si>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</si>
  <si>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</si>
  <si>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</si>
  <si>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</si>
  <si>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</si>
  <si>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</si>
  <si>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</si>
  <si>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</si>
  <si>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</si>
  <si>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</si>
  <si>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</si>
  <si>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</si>
  <si>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</si>
  <si>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</si>
  <si>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</si>
  <si>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</si>
  <si>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</si>
  <si>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</si>
  <si>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</si>
  <si>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</si>
  <si>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</si>
  <si>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</si>
  <si>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</si>
  <si>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</si>
  <si>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</si>
  <si>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</si>
  <si>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</si>
  <si>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</si>
  <si>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</si>
  <si>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</si>
  <si>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</si>
  <si>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</si>
  <si>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</si>
  <si>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</si>
  <si>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</si>
  <si>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</si>
  <si>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</si>
  <si>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</si>
  <si>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</si>
  <si>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</si>
  <si>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</si>
  <si>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</si>
  <si>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</si>
  <si>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</si>
  <si>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</si>
  <si>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</si>
  <si>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</si>
  <si>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</si>
  <si>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</si>
  <si>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</si>
  <si>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</si>
  <si>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</si>
  <si>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</si>
  <si>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</si>
  <si>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</si>
  <si>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</si>
  <si>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</si>
  <si>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</si>
  <si>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</si>
  <si>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</si>
  <si>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</si>
  <si>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</si>
  <si>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</si>
  <si>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</si>
  <si>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</si>
  <si>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</si>
  <si>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</si>
  <si>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</si>
  <si>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</si>
  <si>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</si>
  <si>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</si>
  <si>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</si>
  <si>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</si>
  <si>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</si>
  <si>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</si>
  <si>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</si>
  <si>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</si>
  <si>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</si>
  <si>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</si>
  <si>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</si>
  <si>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</si>
  <si>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</si>
  <si>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</si>
  <si>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</si>
  <si>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</si>
  <si>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</si>
  <si>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</si>
  <si>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</si>
  <si>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</si>
  <si>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</si>
  <si>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</si>
  <si>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</si>
  <si>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</si>
  <si>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</si>
  <si>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</si>
  <si>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</si>
  <si>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</si>
  <si>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</si>
  <si>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</si>
  <si>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</si>
  <si>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</si>
  <si>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</si>
  <si>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</si>
  <si>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</si>
  <si>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</si>
  <si>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</si>
  <si>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</si>
  <si>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</si>
  <si>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</si>
  <si>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</si>
  <si>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</si>
  <si>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</si>
  <si>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</si>
  <si>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</si>
  <si>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</si>
  <si>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</si>
  <si>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</si>
  <si>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</si>
  <si>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</si>
  <si>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</si>
  <si>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</si>
  <si>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</si>
  <si>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</si>
  <si>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</si>
  <si>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</si>
  <si>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</si>
  <si>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</si>
  <si>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</si>
  <si>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</si>
  <si>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</si>
  <si>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</si>
  <si>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</si>
  <si>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</si>
  <si>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</si>
  <si>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</si>
  <si>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</si>
  <si>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</si>
  <si>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</si>
  <si>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</si>
  <si>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</si>
  <si>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</si>
  <si>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</si>
  <si>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</si>
  <si>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</si>
  <si>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</si>
  <si>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</si>
  <si>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</si>
  <si>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</si>
  <si>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</si>
  <si>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</si>
  <si>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</si>
  <si>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</si>
  <si>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</si>
  <si>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</si>
  <si>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</si>
  <si>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</si>
  <si>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</si>
  <si>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</si>
  <si>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</si>
  <si>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</si>
  <si>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</si>
  <si>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</si>
  <si>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</si>
  <si>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</si>
  <si>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</si>
  <si>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</si>
  <si>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</si>
  <si>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</si>
  <si>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</si>
  <si>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</si>
  <si>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</si>
  <si>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</si>
  <si>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</si>
  <si>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</si>
  <si>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</si>
  <si>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</si>
  <si>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</si>
  <si>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</si>
  <si>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</si>
  <si>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</si>
  <si>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</si>
  <si>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</si>
  <si>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</si>
  <si>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</si>
  <si>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</si>
  <si>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</si>
  <si>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</si>
  <si>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</si>
  <si>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</si>
  <si>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</si>
  <si>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</si>
  <si>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</si>
  <si>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</si>
  <si>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</si>
  <si>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</si>
  <si>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</si>
  <si>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</si>
  <si>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</si>
  <si>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</si>
  <si>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</si>
  <si>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</si>
  <si>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</si>
  <si>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</si>
  <si>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</si>
  <si>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</si>
  <si>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</si>
  <si>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</si>
  <si>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</si>
  <si>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</si>
  <si>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</si>
  <si>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</si>
  <si>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</si>
  <si>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</si>
  <si>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</si>
  <si>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</si>
  <si>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</si>
  <si>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</si>
  <si>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</si>
  <si>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</si>
  <si>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</si>
  <si>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</si>
  <si>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</si>
  <si>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</si>
  <si>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</si>
  <si>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</si>
  <si>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</si>
  <si>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</si>
  <si>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</si>
  <si>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</si>
  <si>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</si>
  <si>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</si>
  <si>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</si>
  <si>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</si>
  <si>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</si>
  <si>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</si>
  <si>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</si>
  <si>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</si>
  <si>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</si>
  <si>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</si>
  <si>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</si>
  <si>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</si>
  <si>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</si>
  <si>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</si>
  <si>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</si>
  <si>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</si>
  <si>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</si>
  <si>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</si>
  <si>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</si>
  <si>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</si>
  <si>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</si>
  <si>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</si>
  <si>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</si>
  <si>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</si>
  <si>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</si>
  <si>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</si>
  <si>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</si>
  <si>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</si>
  <si>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</si>
  <si>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</si>
  <si>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</si>
  <si>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</si>
  <si>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</si>
  <si>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</si>
  <si>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</si>
  <si>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</si>
  <si>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</si>
  <si>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</si>
  <si>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</si>
  <si>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</si>
  <si>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</si>
  <si>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</si>
  <si>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</si>
  <si>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</si>
  <si>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</si>
  <si>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</si>
  <si>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</si>
  <si>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</si>
  <si>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</si>
  <si>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</si>
  <si>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</si>
  <si>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</si>
  <si>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</si>
  <si>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</si>
  <si>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</si>
  <si>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</si>
  <si>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</si>
  <si>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</si>
  <si>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</si>
  <si>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</si>
  <si>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</si>
  <si>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</si>
  <si>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</si>
  <si>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</si>
  <si>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</si>
  <si>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</si>
  <si>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</si>
  <si>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</si>
  <si>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</si>
  <si>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</si>
  <si>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</si>
  <si>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</si>
  <si>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</si>
  <si>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</si>
  <si>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</si>
  <si>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</si>
  <si>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</si>
  <si>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</si>
  <si>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</si>
  <si>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</si>
  <si>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</si>
  <si>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</si>
  <si>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</si>
  <si>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</si>
  <si>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</si>
  <si>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</si>
  <si>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</si>
  <si>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</si>
  <si>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</si>
  <si>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</si>
  <si>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</si>
  <si>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</si>
  <si>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</si>
  <si>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</si>
  <si>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</si>
  <si>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</si>
  <si>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</si>
  <si>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</si>
  <si>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</si>
  <si>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</si>
  <si>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</si>
  <si>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</si>
  <si>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</si>
  <si>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</si>
  <si>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</si>
  <si>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</si>
  <si>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</si>
  <si>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</si>
  <si>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</si>
  <si>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</si>
  <si>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</si>
  <si>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</si>
  <si>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</si>
  <si>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</si>
  <si>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</si>
  <si>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</si>
  <si>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</si>
  <si>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</si>
  <si>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</si>
  <si>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</si>
  <si>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</si>
  <si>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</si>
  <si>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</si>
  <si>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</si>
  <si>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</si>
  <si>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</si>
  <si>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</si>
  <si>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</si>
  <si>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</si>
  <si>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</si>
  <si>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</si>
  <si>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</si>
  <si>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</si>
  <si>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</si>
  <si>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</si>
  <si>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</si>
  <si>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</si>
  <si>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</si>
  <si>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</si>
  <si>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</si>
  <si>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</si>
  <si>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</si>
  <si>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</si>
  <si>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</si>
  <si>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</si>
  <si>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</si>
  <si>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</si>
  <si>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</si>
  <si>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</si>
  <si>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</si>
  <si>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</si>
  <si>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</si>
  <si>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</si>
  <si>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</si>
  <si>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</si>
  <si>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</si>
  <si>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</si>
  <si>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</si>
  <si>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</si>
  <si>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</si>
  <si>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</si>
  <si>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</si>
  <si>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</si>
  <si>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</si>
  <si>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</si>
  <si>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</si>
  <si>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</si>
  <si>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</si>
  <si>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</si>
  <si>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</si>
  <si>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</si>
  <si>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</si>
  <si>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</si>
  <si>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</si>
  <si>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</si>
  <si>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</si>
  <si>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</si>
  <si>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</si>
  <si>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</si>
  <si>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</si>
  <si>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</si>
  <si>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</si>
  <si>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</si>
  <si>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</si>
  <si>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</si>
  <si>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</si>
  <si>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</si>
  <si>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</si>
  <si>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</si>
  <si>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</si>
  <si>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</si>
  <si>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</si>
  <si>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</si>
  <si>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</si>
  <si>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</si>
  <si>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</si>
  <si>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</si>
  <si>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</si>
  <si>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</si>
  <si>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</si>
  <si>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</si>
  <si>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</si>
  <si>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</si>
  <si>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</si>
  <si>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</si>
  <si>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</si>
  <si>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</si>
  <si>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</si>
  <si>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</si>
  <si>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</si>
  <si>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</si>
  <si>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</si>
  <si>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</si>
  <si>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</si>
  <si>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</si>
  <si>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</si>
  <si>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</si>
  <si>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</si>
  <si>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</si>
  <si>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</si>
  <si>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</si>
  <si>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</si>
  <si>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</si>
  <si>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</si>
  <si>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</si>
  <si>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</si>
  <si>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</si>
  <si>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</si>
  <si>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</si>
  <si>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</si>
  <si>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</si>
  <si>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</si>
  <si>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</si>
  <si>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</si>
  <si>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</si>
  <si>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</si>
  <si>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</si>
  <si>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</si>
  <si>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</si>
  <si>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</si>
  <si>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</si>
  <si>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</si>
  <si>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</si>
  <si>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</si>
  <si>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</si>
  <si>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</si>
  <si>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</si>
  <si>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</si>
  <si>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</si>
  <si>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</si>
  <si>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</si>
  <si>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</si>
  <si>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</si>
  <si>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</si>
  <si>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</si>
  <si>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</si>
  <si>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</si>
  <si>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</si>
  <si>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</si>
  <si>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</si>
  <si>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</si>
  <si>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</si>
  <si>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</si>
  <si>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</si>
  <si>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</si>
  <si>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</si>
  <si>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</si>
  <si>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</si>
  <si>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</si>
  <si>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</si>
  <si>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</si>
  <si>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</si>
  <si>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</si>
  <si>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</si>
  <si>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</si>
  <si>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</si>
  <si>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</si>
  <si>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</si>
  <si>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</si>
  <si>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</si>
  <si>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</si>
  <si>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</si>
  <si>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</si>
  <si>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</si>
  <si>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</si>
  <si>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</si>
  <si>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</si>
  <si>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</si>
  <si>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</si>
  <si>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</si>
  <si>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</si>
  <si>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</si>
  <si>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</si>
  <si>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</si>
  <si>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</si>
  <si>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</si>
  <si>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</si>
  <si>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</si>
  <si>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</si>
  <si>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</si>
  <si>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</si>
  <si>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</si>
  <si>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</si>
  <si>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</si>
  <si>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</si>
  <si>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</si>
  <si>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</si>
  <si>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</si>
  <si>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</si>
  <si>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</si>
  <si>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</si>
  <si>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</si>
  <si>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</si>
  <si>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</si>
  <si>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</si>
  <si>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</si>
  <si>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</si>
  <si>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</si>
  <si>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</si>
  <si>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</si>
  <si>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</si>
  <si>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</si>
  <si>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</si>
  <si>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</si>
  <si>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</si>
  <si>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</si>
  <si>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</si>
  <si>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</si>
  <si>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</si>
  <si>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</si>
  <si>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</si>
  <si>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</si>
  <si>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</si>
  <si>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</si>
  <si>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</si>
  <si>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</si>
  <si>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</si>
  <si>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</si>
  <si>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</si>
  <si>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</si>
  <si>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</si>
  <si>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</si>
  <si>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</si>
  <si>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</si>
  <si>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</si>
  <si>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</si>
  <si>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</si>
  <si>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</si>
  <si>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</si>
  <si>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</si>
  <si>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</si>
  <si>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</si>
  <si>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</si>
  <si>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</si>
  <si>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</si>
  <si>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</si>
  <si>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</si>
  <si>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</si>
  <si>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</si>
  <si>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</si>
  <si>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</si>
  <si>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</si>
  <si>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</si>
  <si>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</si>
  <si>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</si>
  <si>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</si>
  <si>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</si>
  <si>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</si>
  <si>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</si>
  <si>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</si>
  <si>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</si>
  <si>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</si>
  <si>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</si>
  <si>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</si>
  <si>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</si>
  <si>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</si>
  <si>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</si>
  <si>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</si>
  <si>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</si>
  <si>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</si>
  <si>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</si>
  <si>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</si>
  <si>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</si>
  <si>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</si>
  <si>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</si>
  <si>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</si>
  <si>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</si>
  <si>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</si>
  <si>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</si>
  <si>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</si>
  <si>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</si>
  <si>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</si>
  <si>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</si>
  <si>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</si>
  <si>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</si>
  <si>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</si>
  <si>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</si>
  <si>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</si>
  <si>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</si>
  <si>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</si>
  <si>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</si>
  <si>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</si>
  <si>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</si>
  <si>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</si>
  <si>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</si>
  <si>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</si>
  <si>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</si>
  <si>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</si>
  <si>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</si>
  <si>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</si>
  <si>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</si>
  <si>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</si>
  <si>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</si>
  <si>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</si>
  <si>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</si>
  <si>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</si>
  <si>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</si>
  <si>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</si>
  <si>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</si>
  <si>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</si>
  <si>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</si>
  <si>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</si>
  <si>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</si>
  <si>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</si>
  <si>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</si>
  <si>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</si>
  <si>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</si>
  <si>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</si>
  <si>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</si>
  <si>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</si>
  <si>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</si>
  <si>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</si>
  <si>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</si>
  <si>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</si>
  <si>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</si>
  <si>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</si>
  <si>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</si>
  <si>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</si>
  <si>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</si>
  <si>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</si>
  <si>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</si>
  <si>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</si>
  <si>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</si>
  <si>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</si>
  <si>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</si>
  <si>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</si>
  <si>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</si>
  <si>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</si>
  <si>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</si>
  <si>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</si>
  <si>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</si>
  <si>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</si>
  <si>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</si>
  <si>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</si>
  <si>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</si>
  <si>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</si>
  <si>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</si>
  <si>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</si>
  <si>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</si>
  <si>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</si>
  <si>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</si>
  <si>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</si>
  <si>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</si>
  <si>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</si>
  <si>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</si>
  <si>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</si>
  <si>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</si>
  <si>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</si>
  <si>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</si>
  <si>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</si>
  <si>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</si>
  <si>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</si>
  <si>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</si>
  <si>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</si>
  <si>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</si>
  <si>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</si>
  <si>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</si>
  <si>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</si>
  <si>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</si>
  <si>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</si>
  <si>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</si>
  <si>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</si>
  <si>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</si>
  <si>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</si>
  <si>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</si>
  <si>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</si>
  <si>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</si>
  <si>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</si>
  <si>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</si>
  <si>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</si>
  <si>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</si>
  <si>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</si>
  <si>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</si>
  <si>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</si>
  <si>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</si>
  <si>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</si>
  <si>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</si>
  <si>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</si>
  <si>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</si>
  <si>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</si>
  <si>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</si>
  <si>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</si>
  <si>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</si>
  <si>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</si>
  <si>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</si>
  <si>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</si>
  <si>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</si>
  <si>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</si>
  <si>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</si>
  <si>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</si>
  <si>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</si>
  <si>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</si>
  <si>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</si>
  <si>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</si>
  <si>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</si>
  <si>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</si>
  <si>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</si>
  <si>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</si>
  <si>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</si>
  <si>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</si>
  <si>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</si>
  <si>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</si>
  <si>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</si>
  <si>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</si>
  <si>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</si>
  <si>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</si>
  <si>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</si>
  <si>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</si>
  <si>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</si>
  <si>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</si>
  <si>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</si>
  <si>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</si>
  <si>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</si>
  <si>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</si>
  <si>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</si>
  <si>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</si>
  <si>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</si>
  <si>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</si>
  <si>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</si>
  <si>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</si>
  <si>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</si>
  <si>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</si>
  <si>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</si>
  <si>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</si>
  <si>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</si>
  <si>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</si>
  <si>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</si>
  <si>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</si>
  <si>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</si>
  <si>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</si>
  <si>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</si>
  <si>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</si>
  <si>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</si>
  <si>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</si>
  <si>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</si>
  <si>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</si>
  <si>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</si>
  <si>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</si>
  <si>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</si>
  <si>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</si>
  <si>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</si>
  <si>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</si>
  <si>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</si>
  <si>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</si>
  <si>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</si>
  <si>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</si>
  <si>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</si>
  <si>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</si>
  <si>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</si>
  <si>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</si>
  <si>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</si>
  <si>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</si>
  <si>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</si>
  <si>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</si>
  <si>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</si>
  <si>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</si>
  <si>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</si>
  <si>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</si>
  <si>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</si>
  <si>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</si>
  <si>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</si>
  <si>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</si>
  <si>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</si>
  <si>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</si>
  <si>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</si>
  <si>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</si>
  <si>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</si>
  <si>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</si>
  <si>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</si>
  <si>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</si>
  <si>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</si>
  <si>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</si>
  <si>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</si>
  <si>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</si>
  <si>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</si>
  <si>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</si>
  <si>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</si>
  <si>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</si>
  <si>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</si>
  <si>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</si>
  <si>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</si>
  <si>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</si>
  <si>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</si>
  <si>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</si>
  <si>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</si>
  <si>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</si>
  <si>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</si>
  <si>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</si>
  <si>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</si>
  <si>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</si>
  <si>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</si>
  <si>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</si>
  <si>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</si>
  <si>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</si>
  <si>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</si>
  <si>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</si>
  <si>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</si>
  <si>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</si>
  <si>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</si>
  <si>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</si>
  <si>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</si>
  <si>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</si>
  <si>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</si>
  <si>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</si>
  <si>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</si>
  <si>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</si>
  <si>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</si>
  <si>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</si>
  <si>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</si>
  <si>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</si>
  <si>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</si>
  <si>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</si>
  <si>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</si>
  <si>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</si>
  <si>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</si>
  <si>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</si>
  <si>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</si>
  <si>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</si>
  <si>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</si>
  <si>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</si>
  <si>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</si>
  <si>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</si>
  <si>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</si>
  <si>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</si>
  <si>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</si>
  <si>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</si>
  <si>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</si>
  <si>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</si>
  <si>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</si>
  <si>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</si>
  <si>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</si>
  <si>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</si>
  <si>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</si>
  <si>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</si>
  <si>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</si>
  <si>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</si>
  <si>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</si>
  <si>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</si>
  <si>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</si>
  <si>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</si>
  <si>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</si>
  <si>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</si>
  <si>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</si>
  <si>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</si>
  <si>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</si>
  <si>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</si>
  <si>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</si>
  <si>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</si>
  <si>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</si>
  <si>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</si>
  <si>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</si>
  <si>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</si>
  <si>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</si>
  <si>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</si>
  <si>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</si>
  <si>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</si>
  <si>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</si>
  <si>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</si>
  <si>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</si>
  <si>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</si>
  <si>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</si>
  <si>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</si>
  <si>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</si>
  <si>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</si>
  <si>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</si>
  <si>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</si>
  <si>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</si>
  <si>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</si>
  <si>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</si>
  <si>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</si>
  <si>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</si>
  <si>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</si>
  <si>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</si>
  <si>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</si>
  <si>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</si>
  <si>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</si>
  <si>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</si>
  <si>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</si>
  <si>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</si>
  <si>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</si>
  <si>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</si>
  <si>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</si>
  <si>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</si>
  <si>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</si>
  <si>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</si>
  <si>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</si>
  <si>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</si>
  <si>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</si>
  <si>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</si>
  <si>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</si>
  <si>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</si>
  <si>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</si>
  <si>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</si>
  <si>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</si>
  <si>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</si>
  <si>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</si>
  <si>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</si>
  <si>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</si>
  <si>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</si>
  <si>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</si>
  <si>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</si>
  <si>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</si>
  <si>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</si>
  <si>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</si>
  <si>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</si>
  <si>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</si>
  <si>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</si>
  <si>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</si>
  <si>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</si>
  <si>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</si>
  <si>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</si>
  <si>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</si>
  <si>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</si>
  <si>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</si>
  <si>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</si>
  <si>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</si>
  <si>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</si>
  <si>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</si>
  <si>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</si>
  <si>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</si>
  <si>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</si>
  <si>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</si>
  <si>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</si>
  <si>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</si>
  <si>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</si>
  <si>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</si>
  <si>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</si>
  <si>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</si>
  <si>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</si>
  <si>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</si>
  <si>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</si>
  <si>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</si>
  <si>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</si>
  <si>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</si>
  <si>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</si>
  <si>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</si>
  <si>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</si>
  <si>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</si>
  <si>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</si>
  <si>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</si>
  <si>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</si>
  <si>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</si>
  <si>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</si>
  <si>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</si>
  <si>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</si>
  <si>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</si>
  <si>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</si>
  <si>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</si>
  <si>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</si>
  <si>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</si>
  <si>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</si>
  <si>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</si>
  <si>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</si>
  <si>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</si>
  <si>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</si>
  <si>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</si>
  <si>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</si>
  <si>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</si>
  <si>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</si>
  <si>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</si>
  <si>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</si>
  <si>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</si>
  <si>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</si>
  <si>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</si>
  <si>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</si>
  <si>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</si>
  <si>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</si>
  <si>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</si>
  <si>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</si>
  <si>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</si>
  <si>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</si>
  <si>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</si>
  <si>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</si>
  <si>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</si>
  <si>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</si>
  <si>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</si>
  <si>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</si>
  <si>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</si>
  <si>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</si>
  <si>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</si>
  <si>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</si>
  <si>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</si>
  <si>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</si>
  <si>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</si>
  <si>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</si>
  <si>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</si>
  <si>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</si>
  <si>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</si>
  <si>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</si>
  <si>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</si>
  <si>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</si>
  <si>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</si>
  <si>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</si>
  <si>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</si>
  <si>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</si>
  <si>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</si>
  <si>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</si>
  <si>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</si>
  <si>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</si>
  <si>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</si>
  <si>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</si>
  <si>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</si>
  <si>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</si>
  <si>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</si>
  <si>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</si>
  <si>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</si>
  <si>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</si>
  <si>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</si>
  <si>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</si>
  <si>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</si>
  <si>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</si>
  <si>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</si>
  <si>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</si>
  <si>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</si>
  <si>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</si>
  <si>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</si>
  <si>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</si>
  <si>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</si>
  <si>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</si>
  <si>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</si>
  <si>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</si>
  <si>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</si>
  <si>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</si>
  <si>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</si>
  <si>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</si>
  <si>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</si>
  <si>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</si>
  <si>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</si>
  <si>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</si>
  <si>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</si>
  <si>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</si>
  <si>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</si>
  <si>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</si>
  <si>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</si>
  <si>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</si>
  <si>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</si>
  <si>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</si>
  <si>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</si>
  <si>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</si>
  <si>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</si>
  <si>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</si>
  <si>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</si>
  <si>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</si>
  <si>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</si>
  <si>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</si>
  <si>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</si>
  <si>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</si>
  <si>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</si>
  <si>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</si>
  <si>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</si>
  <si>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</si>
  <si>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</si>
  <si>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</si>
  <si>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</si>
  <si>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</si>
  <si>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</si>
  <si>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</si>
  <si>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</si>
  <si>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</si>
  <si>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</si>
  <si>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</si>
  <si>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</si>
  <si>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</si>
  <si>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</si>
  <si>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</si>
  <si>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</si>
  <si>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</si>
  <si>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</si>
  <si>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</si>
  <si>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</si>
  <si>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</si>
  <si>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</si>
  <si>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</si>
  <si>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</si>
  <si>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</si>
  <si>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</si>
  <si>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</si>
  <si>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</si>
  <si>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</si>
  <si>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</si>
  <si>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</si>
  <si>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</si>
  <si>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</si>
  <si>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</si>
  <si>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</si>
  <si>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</si>
  <si>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</si>
  <si>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</si>
  <si>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</si>
  <si>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</si>
  <si>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</si>
  <si>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</si>
  <si>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</si>
  <si>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</si>
  <si>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</si>
  <si>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</si>
  <si>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</si>
  <si>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</si>
  <si>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</si>
  <si>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</si>
  <si>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</si>
  <si>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</si>
  <si>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</si>
  <si>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</si>
  <si>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</si>
  <si>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</si>
  <si>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</si>
  <si>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</si>
  <si>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</si>
  <si>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</si>
  <si>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</si>
  <si>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</si>
  <si>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</si>
  <si>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</si>
  <si>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</si>
  <si>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</si>
  <si>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</si>
  <si>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</si>
  <si>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</si>
  <si>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</si>
  <si>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</si>
  <si>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</si>
  <si>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</si>
  <si>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</si>
  <si>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</si>
  <si>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</si>
  <si>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</si>
  <si>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</si>
  <si>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</si>
  <si>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</si>
  <si>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</si>
  <si>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</si>
  <si>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</si>
  <si>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</si>
  <si>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</si>
  <si>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</si>
  <si>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</si>
  <si>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</si>
  <si>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</si>
  <si>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</si>
  <si>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</si>
  <si>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</si>
  <si>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</si>
  <si>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</si>
  <si>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</si>
  <si>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</si>
  <si>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</si>
  <si>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</si>
  <si>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</si>
  <si>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</si>
  <si>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</si>
  <si>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</si>
  <si>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</si>
  <si>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</si>
  <si>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</si>
  <si>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</si>
  <si>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</si>
  <si>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</si>
  <si>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</si>
  <si>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</si>
  <si>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</si>
  <si>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</si>
  <si>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</si>
  <si>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</si>
  <si>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</si>
  <si>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</si>
  <si>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</si>
  <si>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</si>
  <si>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</si>
  <si>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</si>
  <si>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</si>
  <si>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</si>
  <si>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</si>
  <si>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</si>
  <si>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</si>
  <si>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</si>
  <si>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</si>
  <si>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</si>
  <si>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</si>
  <si>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</si>
  <si>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</si>
  <si>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</si>
  <si>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</si>
  <si>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</si>
  <si>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</si>
  <si>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</si>
  <si>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</si>
  <si>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</si>
  <si>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</si>
  <si>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</si>
  <si>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</si>
  <si>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</si>
  <si>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</si>
  <si>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</si>
  <si>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</si>
  <si>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</si>
  <si>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</si>
  <si>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</si>
  <si>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</si>
  <si>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</si>
  <si>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</si>
  <si>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</si>
  <si>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</si>
  <si>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</si>
  <si>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</si>
  <si>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</si>
  <si>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</si>
  <si>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</si>
  <si>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</si>
  <si>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</si>
  <si>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</si>
  <si>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</si>
  <si>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</si>
  <si>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</si>
  <si>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</si>
  <si>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</si>
  <si>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</si>
  <si>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</si>
  <si>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</si>
  <si>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</si>
  <si>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</si>
  <si>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</si>
  <si>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</si>
  <si>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</si>
  <si>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</si>
  <si>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</si>
  <si>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</si>
  <si>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</si>
  <si>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</si>
  <si>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</si>
  <si>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</si>
  <si>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</si>
  <si>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</si>
  <si>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</si>
  <si>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</si>
  <si>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</si>
  <si>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</si>
  <si>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</si>
  <si>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</si>
  <si>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</si>
  <si>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</si>
  <si>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</si>
  <si>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</si>
  <si>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</si>
  <si>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</si>
  <si>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</si>
  <si>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</si>
  <si>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</si>
  <si>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</si>
  <si>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</si>
  <si>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</si>
  <si>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</si>
  <si>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</si>
  <si>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</si>
  <si>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</si>
  <si>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</si>
  <si>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</si>
  <si>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</si>
  <si>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</si>
  <si>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</si>
  <si>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</si>
  <si>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</si>
  <si>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</si>
  <si>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</si>
  <si>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</si>
  <si>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</si>
  <si>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</si>
  <si>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</si>
  <si>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</si>
  <si>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</si>
  <si>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</si>
  <si>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</si>
  <si>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</si>
  <si>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</si>
  <si>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</si>
  <si>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</si>
  <si>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</si>
  <si>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</si>
  <si>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</si>
  <si>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</si>
  <si>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</si>
  <si>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</si>
  <si>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</si>
  <si>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</si>
  <si>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</si>
  <si>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</si>
  <si>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</si>
  <si>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</si>
  <si>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</si>
  <si>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</si>
  <si>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</si>
  <si>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</si>
  <si>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</si>
  <si>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</si>
  <si>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</si>
  <si>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</si>
  <si>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</si>
  <si>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</si>
  <si>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</si>
  <si>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</si>
  <si>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</si>
  <si>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</si>
  <si>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</si>
  <si>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</si>
  <si>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</si>
  <si>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</si>
  <si>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</si>
  <si>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</si>
  <si>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</si>
  <si>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</si>
  <si>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</si>
  <si>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</si>
  <si>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</si>
  <si>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</si>
  <si>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</si>
  <si>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</si>
  <si>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</si>
  <si>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</si>
  <si>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</si>
  <si>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</si>
  <si>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</si>
  <si>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</si>
  <si>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</si>
  <si>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</si>
  <si>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</si>
  <si>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</si>
  <si>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</si>
  <si>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</si>
  <si>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</si>
  <si>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</si>
  <si>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</si>
  <si>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</si>
  <si>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</si>
  <si>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</si>
  <si>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</si>
  <si>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</si>
  <si>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</si>
  <si>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</si>
  <si>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</si>
  <si>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</si>
  <si>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</si>
  <si>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</si>
  <si>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</si>
  <si>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</si>
  <si>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</si>
  <si>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</si>
  <si>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</si>
  <si>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</si>
  <si>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</si>
  <si>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</si>
  <si>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</si>
  <si>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</si>
  <si>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</si>
  <si>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</si>
  <si>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</si>
  <si>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</si>
  <si>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</si>
  <si>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</si>
  <si>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</si>
  <si>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</si>
  <si>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</si>
  <si>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</si>
  <si>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</si>
  <si>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</si>
  <si>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</si>
  <si>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</si>
  <si>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</si>
  <si>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</si>
  <si>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</si>
  <si>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</si>
  <si>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</si>
  <si>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</si>
  <si>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</si>
  <si>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</si>
  <si>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</si>
  <si>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</si>
  <si>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</si>
  <si>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</si>
  <si>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</si>
  <si>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</si>
  <si>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</si>
  <si>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</si>
  <si>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</si>
  <si>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</si>
  <si>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</si>
  <si>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</si>
  <si>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</si>
  <si>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</si>
  <si>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</si>
  <si>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</si>
  <si>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</si>
  <si>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</si>
  <si>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</si>
  <si>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</si>
  <si>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</si>
  <si>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</si>
  <si>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</si>
  <si>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</si>
  <si>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</si>
  <si>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</si>
  <si>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</si>
  <si>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</si>
  <si>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</si>
  <si>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</si>
  <si>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</si>
  <si>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</si>
  <si>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</si>
  <si>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</si>
  <si>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</si>
  <si>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</si>
  <si>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</si>
  <si>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</si>
  <si>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</si>
  <si>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</si>
  <si>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</si>
  <si>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</si>
  <si>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</si>
  <si>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</si>
  <si>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</si>
  <si>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</si>
  <si>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</si>
  <si>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</si>
  <si>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</si>
  <si>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</si>
  <si>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</si>
  <si>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</si>
  <si>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</si>
  <si>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</si>
  <si>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</si>
  <si>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</si>
  <si>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</si>
  <si>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</si>
  <si>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</si>
  <si>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</si>
  <si>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</si>
  <si>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</si>
  <si>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</si>
  <si>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</si>
  <si>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</si>
  <si>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</si>
  <si>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</si>
  <si>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</si>
  <si>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</si>
  <si>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</si>
  <si>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</si>
  <si>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</si>
  <si>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</si>
  <si>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</si>
  <si>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</si>
  <si>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</si>
  <si>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</si>
  <si>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</si>
  <si>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</si>
  <si>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</si>
  <si>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</si>
  <si>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</si>
  <si>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</si>
  <si>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</si>
  <si>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</si>
  <si>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</si>
  <si>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</si>
  <si>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</si>
  <si>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</si>
  <si>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</si>
  <si>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</si>
  <si>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</si>
  <si>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</si>
  <si>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</si>
  <si>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</si>
  <si>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</si>
  <si>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</si>
  <si>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</si>
  <si>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</si>
  <si>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</si>
  <si>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</si>
  <si>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</si>
  <si>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</si>
  <si>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</si>
  <si>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</si>
  <si>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</si>
  <si>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</si>
  <si>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</si>
  <si>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</si>
  <si>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</si>
  <si>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</si>
  <si>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</si>
  <si>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</si>
  <si>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</si>
  <si>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</si>
  <si>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</si>
  <si>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</si>
  <si>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</si>
  <si>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</si>
  <si>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</si>
  <si>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</si>
  <si>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</si>
  <si>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</si>
  <si>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</si>
  <si>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</si>
  <si>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</si>
  <si>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</si>
  <si>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</si>
  <si>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</si>
  <si>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</si>
  <si>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</si>
  <si>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</si>
  <si>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</si>
  <si>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</si>
  <si>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</si>
  <si>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</si>
  <si>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</si>
  <si>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</si>
  <si>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</si>
  <si>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</si>
  <si>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</si>
  <si>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</si>
  <si>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</si>
  <si>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</si>
  <si>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</si>
  <si>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</si>
  <si>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</si>
  <si>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</si>
  <si>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</si>
  <si>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</si>
  <si>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</si>
  <si>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</si>
  <si>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</si>
  <si>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</si>
  <si>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</si>
  <si>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</si>
  <si>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</si>
  <si>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</si>
  <si>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</si>
  <si>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</si>
  <si>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</si>
  <si>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</si>
  <si>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</si>
  <si>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</si>
  <si>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</si>
  <si>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</si>
  <si>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</si>
  <si>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</si>
  <si>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</si>
  <si>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</si>
  <si>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</si>
  <si>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</si>
  <si>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</si>
  <si>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</si>
  <si>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</si>
  <si>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</si>
  <si>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</si>
  <si>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</si>
  <si>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</si>
  <si>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</si>
  <si>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</si>
  <si>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</si>
  <si>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</si>
  <si>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</si>
  <si>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</si>
  <si>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</si>
  <si>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</si>
  <si>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</si>
  <si>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</si>
  <si>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</si>
  <si>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</si>
  <si>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</si>
  <si>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</si>
  <si>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</si>
  <si>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</si>
  <si>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</si>
  <si>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</si>
  <si>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</si>
  <si>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</si>
  <si>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</si>
  <si>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</si>
  <si>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</si>
  <si>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</si>
  <si>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</si>
  <si>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</si>
  <si>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</si>
  <si>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</si>
  <si>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</si>
  <si>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</si>
  <si>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</si>
  <si>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</si>
  <si>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</si>
  <si>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</si>
  <si>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</si>
  <si>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</si>
  <si>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</si>
  <si>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</si>
  <si>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</si>
  <si>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</si>
  <si>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</si>
  <si>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</si>
  <si>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</si>
  <si>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</si>
  <si>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</si>
  <si>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</si>
  <si>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</si>
  <si>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</si>
  <si>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</si>
  <si>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</si>
  <si>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</si>
  <si>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</si>
  <si>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</si>
  <si>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</si>
  <si>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</si>
  <si>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</si>
  <si>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</si>
  <si>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</si>
  <si>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</si>
  <si>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</si>
  <si>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</si>
  <si>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</si>
  <si>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</si>
  <si>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</si>
  <si>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</si>
  <si>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</si>
  <si>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</si>
  <si>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</si>
  <si>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</si>
  <si>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</si>
  <si>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</si>
  <si>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</si>
  <si>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</si>
  <si>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</si>
  <si>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</si>
  <si>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</si>
  <si>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</si>
  <si>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</si>
  <si>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</si>
  <si>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</si>
  <si>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</si>
  <si>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</si>
  <si>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</si>
  <si>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</si>
  <si>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</si>
  <si>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</si>
  <si>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</si>
  <si>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</si>
  <si>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</si>
  <si>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</si>
  <si>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</si>
  <si>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</si>
  <si>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</si>
  <si>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</si>
  <si>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</si>
  <si>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</si>
  <si>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</si>
  <si>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</si>
  <si>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</si>
  <si>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</si>
  <si>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</si>
  <si>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</si>
  <si>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</si>
  <si>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</si>
  <si>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</si>
  <si>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</si>
  <si>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</si>
  <si>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</si>
  <si>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</si>
  <si>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</si>
  <si>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</si>
  <si>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</si>
  <si>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</si>
  <si>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</si>
  <si>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</si>
  <si>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</si>
  <si>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</si>
  <si>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</si>
  <si>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</si>
  <si>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</si>
  <si>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</si>
  <si>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</si>
  <si>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</si>
  <si>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</si>
  <si>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</si>
  <si>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</si>
  <si>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</si>
  <si>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</si>
  <si>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</si>
  <si>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</si>
  <si>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</si>
  <si>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</si>
  <si>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</si>
  <si>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</si>
  <si>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</si>
  <si>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</si>
  <si>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</si>
  <si>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</si>
  <si>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</si>
  <si>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</si>
  <si>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</si>
  <si>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</si>
  <si>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</si>
  <si>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</si>
  <si>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</si>
  <si>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</si>
  <si>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</si>
  <si>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</si>
  <si>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</si>
  <si>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</si>
  <si>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</si>
  <si>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</si>
  <si>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</si>
  <si>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</si>
  <si>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</si>
  <si>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</si>
  <si>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</si>
  <si>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</si>
  <si>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</si>
  <si>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</si>
  <si>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</si>
  <si>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</si>
  <si>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</si>
  <si>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</si>
  <si>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</si>
  <si>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</si>
  <si>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</si>
  <si>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</si>
  <si>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</si>
  <si>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</si>
  <si>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</si>
  <si>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</si>
  <si>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</si>
  <si>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</si>
  <si>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</si>
  <si>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</si>
  <si>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</si>
  <si>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</si>
  <si>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</si>
  <si>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</si>
  <si>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</si>
  <si>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</si>
  <si>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</si>
  <si>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</si>
  <si>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</si>
  <si>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</si>
  <si>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</si>
  <si>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</si>
  <si>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</si>
  <si>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</si>
  <si>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</si>
  <si>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</si>
  <si>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</si>
  <si>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</si>
  <si>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</si>
  <si>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</si>
  <si>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</si>
  <si>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</si>
  <si>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</si>
  <si>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</si>
  <si>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</si>
  <si>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</si>
  <si>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</si>
  <si>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</si>
  <si>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</si>
  <si>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</si>
  <si>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</si>
  <si>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</si>
  <si>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</si>
  <si>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</si>
  <si>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</si>
  <si>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</si>
  <si>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</si>
  <si>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</si>
  <si>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</si>
  <si>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</si>
  <si>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</si>
  <si>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</si>
  <si>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</si>
  <si>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</si>
  <si>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</si>
  <si>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</si>
  <si>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</si>
  <si>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</si>
  <si>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</si>
  <si>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</si>
  <si>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</si>
  <si>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</si>
  <si>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</si>
  <si>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</si>
  <si>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</si>
  <si>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</si>
  <si>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</si>
  <si>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</si>
  <si>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</si>
  <si>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</si>
  <si>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</si>
  <si>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</si>
  <si>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</si>
  <si>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</si>
  <si>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</si>
  <si>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</si>
  <si>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</si>
  <si>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</si>
  <si>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</si>
  <si>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</si>
  <si>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</si>
  <si>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</si>
  <si>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</si>
  <si>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</si>
  <si>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</si>
  <si>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</si>
  <si>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</si>
  <si>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</si>
  <si>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</si>
  <si>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</si>
  <si>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</si>
  <si>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</si>
  <si>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</si>
  <si>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</si>
  <si>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</si>
  <si>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</si>
  <si>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</si>
  <si>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</si>
  <si>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</si>
  <si>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</si>
  <si>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</si>
  <si>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</si>
  <si>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</si>
  <si>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</si>
  <si>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</si>
  <si>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</si>
  <si>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</si>
  <si>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</si>
  <si>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</si>
  <si>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</si>
  <si>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</si>
  <si>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</si>
  <si>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</si>
  <si>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</si>
  <si>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</si>
  <si>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</si>
  <si>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</si>
  <si>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</si>
  <si>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</si>
  <si>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</si>
  <si>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</si>
  <si>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</si>
  <si>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</si>
  <si>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</si>
  <si>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</si>
  <si>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</si>
  <si>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</si>
  <si>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</si>
  <si>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</si>
  <si>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</si>
  <si>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</si>
  <si>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</si>
  <si>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</si>
  <si>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</si>
  <si>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</si>
  <si>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</si>
  <si>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</si>
  <si>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</si>
  <si>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</si>
  <si>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</si>
  <si>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</si>
  <si>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</si>
  <si>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</si>
  <si>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</si>
  <si>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</si>
  <si>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</si>
  <si>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</si>
  <si>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</si>
  <si>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</si>
  <si>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</si>
  <si>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</si>
  <si>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</si>
  <si>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</si>
  <si>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</si>
  <si>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</si>
  <si>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</si>
  <si>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</si>
  <si>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</si>
  <si>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</si>
  <si>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</si>
  <si>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</si>
  <si>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</si>
  <si>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</si>
  <si>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</si>
  <si>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</si>
  <si>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</si>
  <si>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</si>
  <si>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</si>
  <si>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</si>
  <si>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</si>
  <si>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</si>
  <si>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</si>
  <si>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</si>
  <si>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</si>
  <si>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</si>
  <si>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</si>
  <si>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</si>
  <si>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</si>
  <si>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</si>
  <si>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</si>
  <si>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</si>
  <si>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</si>
  <si>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</si>
  <si>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</si>
  <si>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</si>
  <si>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</si>
  <si>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</si>
  <si>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</si>
  <si>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</si>
  <si>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</si>
  <si>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</si>
  <si>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</si>
  <si>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</si>
  <si>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</si>
  <si>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</si>
  <si>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</si>
  <si>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</si>
  <si>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</si>
  <si>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</si>
  <si>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</si>
  <si>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</si>
  <si>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</si>
  <si>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</si>
  <si>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</si>
  <si>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</si>
  <si>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</si>
  <si>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</si>
  <si>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</si>
  <si>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</si>
  <si>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</si>
  <si>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</si>
  <si>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</si>
  <si>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</si>
  <si>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</si>
  <si>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</si>
  <si>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</si>
  <si>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</si>
  <si>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</si>
  <si>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</si>
  <si>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</si>
  <si>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</si>
  <si>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</si>
  <si>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</si>
  <si>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</si>
  <si>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</si>
  <si>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</si>
  <si>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</si>
  <si>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</si>
  <si>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</si>
  <si>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</si>
  <si>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</si>
  <si>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</si>
  <si>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</si>
  <si>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</si>
  <si>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</si>
  <si>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</si>
  <si>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</si>
  <si>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</si>
  <si>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</si>
  <si>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</si>
  <si>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</si>
  <si>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</si>
  <si>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</si>
  <si>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</si>
  <si>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</si>
  <si>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</si>
  <si>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</si>
  <si>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</si>
  <si>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</si>
  <si>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</si>
  <si>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</si>
  <si>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</si>
  <si>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</si>
  <si>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</si>
  <si>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</si>
  <si>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</si>
  <si>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</si>
  <si>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</si>
  <si>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</si>
  <si>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</si>
  <si>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</si>
  <si>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</si>
  <si>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</si>
  <si>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</si>
  <si>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</si>
  <si>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</si>
  <si>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</si>
  <si>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</si>
  <si>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</si>
  <si>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</si>
  <si>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</si>
  <si>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</si>
  <si>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</si>
  <si>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</si>
  <si>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</si>
  <si>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</si>
  <si>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</si>
  <si>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</si>
  <si>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</si>
  <si>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</si>
  <si>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</si>
  <si>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</si>
  <si>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</si>
  <si>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</si>
  <si>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</si>
  <si>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</si>
  <si>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</si>
  <si>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</si>
  <si>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</si>
  <si>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</si>
  <si>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</si>
  <si>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</si>
  <si>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</si>
  <si>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</si>
  <si>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</si>
  <si>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</si>
  <si>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</si>
  <si>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</si>
  <si>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</si>
  <si>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</si>
  <si>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</si>
  <si>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</si>
  <si>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</si>
  <si>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</si>
  <si>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</si>
  <si>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</si>
  <si>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</si>
  <si>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</si>
  <si>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</si>
  <si>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</si>
  <si>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</si>
  <si>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</si>
  <si>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</si>
  <si>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</si>
  <si>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</si>
  <si>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</si>
  <si>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</si>
  <si>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</si>
  <si>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</si>
  <si>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</si>
  <si>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</si>
  <si>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</si>
  <si>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</si>
  <si>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</si>
  <si>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</si>
  <si>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</si>
  <si>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</si>
  <si>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</si>
  <si>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</si>
  <si>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</si>
  <si>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</si>
  <si>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</si>
  <si>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</si>
  <si>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</si>
  <si>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</si>
  <si>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</si>
  <si>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</si>
  <si>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</si>
  <si>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</si>
  <si>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</si>
  <si>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</si>
  <si>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</si>
  <si>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</si>
  <si>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</si>
  <si>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</si>
  <si>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</si>
  <si>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</si>
  <si>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</si>
  <si>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</si>
  <si>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</si>
  <si>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</si>
  <si>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</si>
  <si>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</si>
  <si>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</si>
  <si>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</si>
  <si>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</si>
  <si>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</si>
  <si>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</si>
  <si>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</si>
  <si>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</si>
  <si>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</si>
  <si>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</si>
  <si>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</si>
  <si>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</si>
  <si>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</si>
  <si>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</si>
  <si>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</si>
  <si>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</si>
  <si>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</si>
  <si>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</si>
  <si>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</si>
  <si>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</si>
  <si>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</si>
  <si>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</si>
  <si>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</si>
  <si>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</si>
  <si>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</si>
  <si>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</si>
  <si>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</si>
  <si>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</si>
  <si>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</si>
  <si>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</si>
  <si>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</si>
  <si>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</si>
  <si>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</si>
  <si>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</si>
  <si>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</si>
  <si>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</si>
  <si>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</si>
  <si>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</si>
  <si>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</si>
  <si>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</si>
  <si>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</si>
  <si>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</si>
  <si>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</si>
  <si>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</si>
  <si>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</si>
  <si>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</si>
  <si>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</si>
  <si>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</si>
  <si>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</si>
  <si>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</si>
  <si>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</si>
  <si>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</si>
  <si>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</si>
  <si>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</si>
  <si>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</si>
  <si>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</si>
  <si>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</si>
  <si>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</si>
  <si>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</si>
  <si>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</si>
  <si>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</si>
  <si>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</si>
  <si>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</si>
  <si>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</si>
  <si>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</si>
  <si>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</si>
  <si>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</si>
  <si>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</si>
  <si>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</si>
  <si>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</si>
  <si>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</si>
  <si>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</si>
  <si>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</si>
  <si>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</si>
  <si>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</si>
  <si>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</si>
  <si>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</si>
  <si>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</si>
  <si>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</si>
  <si>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</si>
  <si>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</si>
  <si>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</si>
  <si>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</si>
  <si>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</si>
  <si>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</si>
  <si>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</si>
  <si>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</si>
  <si>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</si>
  <si>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</si>
  <si>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</si>
  <si>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</si>
  <si>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</si>
  <si>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</si>
  <si>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</si>
  <si>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</si>
  <si>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</si>
  <si>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</si>
  <si>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</si>
  <si>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</si>
  <si>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</si>
  <si>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</si>
  <si>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</si>
  <si>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</si>
  <si>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</si>
  <si>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</si>
  <si>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</si>
  <si>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</si>
  <si>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</si>
  <si>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</si>
  <si>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</si>
  <si>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</si>
  <si>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</si>
  <si>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</si>
  <si>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</si>
  <si>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</si>
  <si>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</si>
  <si>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</si>
  <si>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</si>
  <si>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</si>
  <si>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</si>
  <si>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</si>
  <si>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</si>
  <si>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</si>
  <si>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</si>
  <si>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</si>
  <si>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</si>
  <si>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</si>
  <si>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</si>
  <si>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</si>
  <si>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</si>
  <si>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</si>
  <si>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</si>
  <si>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</si>
  <si>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</si>
  <si>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</si>
  <si>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</si>
  <si>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</si>
  <si>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</si>
  <si>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</si>
  <si>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</si>
  <si>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</si>
  <si>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</si>
  <si>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</si>
  <si>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</si>
  <si>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</si>
  <si>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</si>
  <si>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</si>
  <si>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</si>
  <si>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</si>
  <si>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</si>
  <si>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</si>
  <si>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</si>
  <si>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</si>
  <si>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</si>
  <si>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</si>
  <si>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</si>
  <si>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</si>
  <si>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</si>
  <si>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</si>
  <si>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</si>
  <si>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</si>
  <si>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</si>
  <si>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</si>
  <si>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</si>
  <si>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</si>
  <si>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</si>
  <si>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</si>
  <si>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</si>
  <si>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</si>
  <si>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</si>
  <si>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</si>
  <si>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</si>
  <si>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</si>
  <si>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</si>
  <si>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</si>
  <si>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</si>
  <si>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</si>
  <si>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</si>
  <si>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</si>
  <si>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</si>
  <si>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</si>
  <si>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</si>
  <si>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</si>
  <si>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</si>
  <si>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</si>
  <si>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</si>
  <si>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</si>
  <si>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</si>
  <si>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</si>
  <si>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</si>
  <si>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</si>
  <si>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</si>
  <si>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</si>
  <si>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</si>
  <si>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</si>
  <si>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</si>
  <si>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</si>
  <si>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</si>
  <si>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</si>
  <si>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</si>
  <si>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</si>
  <si>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</si>
  <si>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</si>
  <si>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</si>
  <si>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</si>
  <si>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</si>
  <si>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</si>
  <si>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</si>
  <si>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</si>
  <si>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</si>
  <si>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</si>
  <si>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</si>
  <si>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</si>
  <si>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</si>
  <si>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</si>
  <si>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</si>
  <si>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</si>
  <si>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</si>
  <si>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</si>
  <si>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</si>
  <si>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</si>
  <si>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</si>
  <si>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</si>
  <si>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</si>
  <si>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</si>
  <si>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</si>
  <si>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</si>
  <si>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</si>
  <si>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</si>
  <si>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</si>
  <si>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</si>
  <si>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</si>
  <si>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</si>
  <si>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</si>
  <si>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</si>
  <si>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</si>
  <si>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</si>
  <si>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</si>
  <si>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</si>
  <si>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</si>
  <si>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</si>
  <si>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</si>
  <si>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</si>
  <si>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</si>
  <si>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</si>
  <si>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</si>
  <si>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</si>
  <si>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</si>
  <si>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</si>
  <si>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</si>
  <si>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</si>
  <si>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</si>
  <si>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</si>
  <si>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</si>
  <si>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</si>
  <si>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</si>
  <si>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</si>
  <si>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</si>
  <si>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</si>
  <si>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</si>
  <si>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</si>
  <si>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</si>
  <si>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</si>
  <si>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</si>
  <si>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</si>
  <si>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</si>
  <si>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</si>
  <si>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</si>
  <si>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</si>
  <si>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</si>
  <si>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</si>
  <si>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</si>
  <si>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</si>
  <si>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</si>
  <si>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</si>
  <si>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</si>
  <si>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</si>
  <si>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</si>
  <si>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</si>
  <si>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</si>
  <si>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</si>
  <si>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</si>
  <si>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</si>
  <si>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</si>
  <si>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</si>
  <si>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</si>
  <si>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</si>
  <si>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</si>
  <si>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</si>
  <si>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</si>
  <si>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</si>
  <si>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</si>
  <si>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</si>
  <si>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</si>
  <si>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</si>
  <si>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</si>
  <si>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</si>
  <si>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</si>
  <si>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</si>
  <si>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</si>
  <si>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</si>
  <si>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</si>
  <si>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</si>
  <si>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</si>
  <si>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</si>
  <si>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</si>
  <si>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</si>
  <si>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</si>
  <si>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</si>
  <si>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</si>
  <si>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</si>
  <si>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</si>
  <si>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</si>
  <si>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</si>
  <si>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</si>
  <si>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</si>
  <si>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</si>
  <si>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</si>
  <si>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</si>
  <si>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</si>
  <si>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</si>
  <si>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</si>
  <si>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</si>
  <si>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</si>
  <si>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</si>
  <si>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</si>
  <si>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</si>
  <si>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</si>
  <si>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</si>
  <si>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</si>
  <si>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</si>
  <si>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</si>
  <si>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</si>
  <si>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</si>
  <si>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</si>
  <si>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</si>
  <si>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</si>
  <si>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</si>
  <si>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</si>
  <si>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</si>
  <si>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</si>
  <si>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</si>
  <si>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</si>
  <si>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</si>
  <si>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</si>
  <si>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</si>
  <si>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</si>
  <si>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</si>
  <si>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</si>
  <si>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</si>
  <si>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</si>
  <si>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</si>
  <si>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</si>
  <si>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</si>
  <si>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</si>
  <si>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</si>
  <si>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</si>
  <si>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</si>
  <si>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</si>
  <si>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</si>
  <si>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</si>
  <si>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</si>
  <si>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</si>
  <si>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</si>
  <si>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</si>
  <si>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</si>
  <si>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</si>
  <si>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</si>
  <si>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</si>
  <si>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</si>
  <si>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</si>
  <si>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</si>
  <si>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</si>
  <si>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</si>
  <si>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</si>
  <si>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</si>
  <si>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</si>
  <si>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</si>
  <si>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</si>
  <si>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</si>
  <si>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</si>
  <si>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</si>
  <si>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</si>
  <si>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</si>
  <si>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</si>
  <si>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</si>
  <si>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</si>
  <si>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</si>
  <si>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</si>
  <si>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</si>
  <si>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</si>
  <si>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</si>
  <si>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</si>
  <si>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</si>
  <si>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</si>
  <si>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</si>
  <si>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</si>
  <si>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</si>
  <si>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</si>
  <si>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</si>
  <si>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</si>
  <si>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</si>
  <si>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</si>
  <si>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</si>
  <si>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</si>
  <si>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</si>
  <si>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</si>
  <si>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</si>
  <si>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</si>
  <si>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</si>
  <si>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</si>
  <si>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</si>
  <si>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</si>
  <si>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</si>
  <si>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</si>
  <si>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</si>
  <si>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</si>
  <si>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</si>
  <si>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</si>
  <si>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</si>
  <si>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</si>
  <si>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</si>
  <si>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</si>
  <si>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</si>
  <si>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</si>
  <si>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</si>
  <si>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</si>
  <si>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</si>
  <si>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</si>
  <si>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</si>
  <si>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</si>
  <si>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</si>
  <si>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</si>
  <si>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</si>
  <si>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</si>
  <si>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</si>
  <si>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</si>
  <si>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</si>
  <si>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</si>
  <si>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</si>
  <si>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</si>
  <si>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</si>
  <si>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</si>
  <si>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</si>
  <si>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</si>
  <si>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</si>
  <si>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</si>
  <si>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</si>
  <si>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</si>
  <si>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</si>
  <si>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</si>
  <si>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</si>
  <si>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</si>
  <si>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</si>
  <si>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</si>
  <si>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</si>
  <si>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</si>
  <si>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</si>
  <si>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</si>
  <si>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</si>
  <si>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</si>
  <si>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</si>
  <si>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</si>
  <si>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</si>
  <si>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</si>
  <si>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</si>
  <si>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</si>
  <si>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</si>
  <si>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</si>
  <si>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</si>
  <si>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</si>
  <si>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</si>
  <si>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</si>
  <si>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</si>
  <si>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</si>
  <si>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</si>
  <si>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</si>
  <si>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</si>
  <si>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</si>
  <si>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</si>
  <si>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</si>
  <si>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</si>
  <si>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</si>
  <si>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</si>
  <si>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</si>
  <si>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</si>
  <si>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</si>
  <si>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</si>
  <si>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</si>
  <si>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</si>
  <si>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</si>
  <si>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</si>
  <si>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</si>
  <si>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</si>
  <si>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</si>
  <si>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</si>
  <si>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</si>
  <si>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</si>
  <si>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</si>
  <si>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</si>
  <si>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</si>
  <si>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</si>
  <si>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</si>
  <si>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</si>
  <si>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</si>
  <si>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</si>
  <si>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</si>
  <si>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</si>
  <si>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</si>
  <si>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</si>
  <si>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</si>
  <si>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</si>
  <si>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</si>
  <si>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</si>
  <si>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</si>
  <si>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</si>
  <si>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</si>
  <si>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</si>
  <si>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</si>
  <si>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</si>
  <si>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</si>
  <si>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</si>
  <si>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</si>
  <si>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</si>
  <si>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</si>
  <si>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</si>
  <si>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</si>
  <si>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</si>
  <si>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</si>
  <si>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</si>
  <si>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</si>
  <si>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</si>
  <si>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</si>
  <si>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</si>
  <si>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</si>
  <si>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</si>
  <si>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</si>
  <si>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</si>
  <si>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</si>
  <si>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</si>
  <si>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</si>
  <si>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</si>
  <si>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</si>
  <si>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</si>
  <si>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</si>
  <si>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</si>
  <si>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</si>
  <si>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</si>
  <si>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</si>
  <si>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</si>
  <si>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</si>
  <si>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</si>
  <si>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</si>
  <si>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</si>
  <si>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</si>
  <si>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</si>
  <si>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</si>
  <si>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</si>
  <si>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</si>
  <si>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</si>
  <si>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</si>
  <si>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</si>
  <si>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</si>
  <si>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</si>
  <si>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</si>
  <si>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</si>
  <si>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</si>
  <si>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</si>
  <si>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</si>
  <si>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</si>
  <si>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</si>
  <si>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</si>
  <si>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</si>
  <si>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</si>
  <si>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</si>
  <si>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</si>
  <si>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</si>
  <si>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</si>
  <si>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</si>
  <si>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</si>
  <si>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</si>
  <si>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</si>
  <si>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</si>
  <si>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</si>
  <si>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</si>
  <si>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</si>
  <si>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</si>
  <si>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</si>
  <si>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</si>
  <si>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</si>
  <si>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</si>
  <si>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</si>
  <si>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</si>
  <si>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</si>
  <si>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</si>
  <si>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</si>
  <si>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</si>
  <si>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</si>
  <si>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</si>
  <si>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</si>
  <si>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</si>
  <si>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</si>
  <si>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</si>
  <si>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</si>
  <si>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</si>
  <si>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</si>
  <si>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</si>
  <si>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</si>
  <si>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</si>
  <si>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</si>
  <si>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</si>
  <si>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</si>
  <si>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</si>
  <si>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</si>
  <si>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</si>
  <si>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</si>
  <si>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</si>
  <si>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</si>
  <si>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</si>
  <si>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</si>
  <si>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</si>
  <si>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</si>
  <si>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</si>
  <si>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</si>
  <si>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</si>
  <si>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</si>
  <si>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</si>
  <si>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</si>
  <si>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</si>
  <si>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</si>
  <si>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</si>
  <si>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</si>
  <si>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</si>
  <si>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</si>
  <si>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</si>
  <si>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</si>
  <si>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</si>
  <si>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</si>
  <si>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</si>
  <si>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</si>
  <si>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</si>
  <si>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</si>
  <si>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</si>
  <si>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</si>
  <si>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</si>
  <si>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</si>
  <si>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</si>
  <si>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</si>
  <si>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</si>
  <si>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</si>
  <si>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</si>
  <si>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</si>
  <si>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</si>
  <si>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</si>
  <si>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</si>
  <si>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</si>
  <si>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</si>
  <si>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</si>
  <si>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</si>
  <si>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</si>
  <si>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</si>
  <si>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</si>
  <si>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</si>
  <si>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</si>
  <si>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</si>
  <si>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</si>
  <si>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</si>
  <si>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</si>
  <si>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</si>
  <si>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</si>
  <si>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</si>
  <si>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</si>
  <si>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</si>
  <si>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</si>
  <si>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</si>
  <si>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</si>
  <si>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</si>
  <si>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</si>
  <si>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</si>
  <si>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</si>
  <si>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</si>
  <si>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</si>
  <si>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</si>
  <si>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</si>
  <si>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</si>
  <si>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</si>
  <si>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</si>
  <si>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</si>
  <si>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</si>
  <si>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</si>
  <si>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</si>
  <si>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</si>
  <si>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</si>
  <si>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</si>
  <si>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</si>
  <si>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</si>
  <si>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</si>
  <si>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</si>
  <si>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</si>
  <si>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</si>
  <si>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</si>
  <si>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</si>
  <si>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</si>
  <si>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</si>
  <si>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</si>
  <si>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</si>
  <si>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</si>
  <si>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</si>
  <si>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</si>
  <si>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</si>
  <si>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</si>
  <si>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</si>
  <si>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</si>
  <si>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</si>
  <si>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</si>
  <si>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</si>
  <si>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</si>
  <si>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</si>
  <si>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</si>
  <si>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</si>
  <si>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</si>
  <si>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</si>
  <si>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</si>
  <si>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</si>
  <si>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</si>
  <si>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</si>
  <si>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</si>
  <si>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</si>
  <si>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</si>
  <si>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</si>
  <si>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</si>
  <si>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</si>
  <si>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</si>
  <si>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</si>
  <si>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</si>
  <si>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</si>
  <si>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</si>
  <si>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</si>
  <si>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</si>
  <si>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</si>
  <si>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</si>
  <si>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</si>
  <si>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</si>
  <si>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</si>
  <si>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</si>
  <si>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</si>
  <si>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</si>
  <si>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</si>
  <si>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</si>
  <si>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</si>
  <si>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</si>
  <si>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</si>
  <si>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</si>
  <si>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</si>
  <si>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</si>
  <si>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</si>
  <si>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</si>
  <si>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</si>
  <si>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</si>
  <si>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</si>
  <si>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</si>
  <si>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</si>
  <si>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</si>
  <si>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</si>
  <si>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</si>
  <si>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</si>
  <si>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</si>
  <si>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</si>
  <si>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</si>
  <si>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</si>
  <si>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</si>
  <si>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</si>
  <si>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</si>
  <si>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</si>
  <si>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</si>
  <si>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</si>
  <si>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</si>
  <si>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</si>
  <si>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</si>
  <si>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</si>
  <si>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</si>
  <si>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</si>
  <si>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</si>
  <si>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</si>
  <si>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</si>
  <si>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</si>
  <si>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</si>
  <si>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</si>
  <si>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</si>
  <si>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</si>
  <si>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</si>
  <si>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</si>
  <si>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</si>
  <si>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</si>
  <si>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</si>
  <si>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</si>
  <si>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</si>
  <si>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</si>
  <si>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</si>
  <si>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</si>
  <si>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</si>
  <si>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</si>
  <si>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</si>
  <si>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</si>
  <si>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</si>
  <si>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</si>
  <si>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</si>
  <si>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</si>
  <si>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</si>
  <si>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</si>
  <si>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</si>
  <si>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</si>
  <si>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</si>
  <si>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</si>
  <si>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</si>
  <si>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</si>
  <si>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</si>
  <si>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</si>
  <si>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</si>
  <si>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</si>
  <si>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</si>
  <si>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</si>
  <si>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</si>
  <si>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</si>
  <si>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</si>
  <si>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</si>
  <si>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</si>
  <si>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</si>
  <si>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</si>
  <si>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</si>
  <si>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</si>
  <si>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</si>
  <si>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</si>
  <si>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</si>
  <si>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</si>
  <si>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</si>
  <si>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</si>
  <si>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</si>
  <si>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</si>
  <si>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</si>
  <si>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</si>
  <si>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</si>
  <si>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</si>
  <si>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</si>
  <si>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</si>
  <si>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</si>
  <si>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</si>
  <si>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</si>
  <si>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</si>
  <si>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</si>
  <si>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</si>
  <si>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</si>
  <si>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</si>
  <si>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</si>
  <si>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</si>
  <si>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</si>
  <si>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</si>
  <si>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</si>
  <si>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</si>
  <si>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</si>
  <si>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</si>
  <si>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</si>
  <si>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</si>
  <si>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</si>
  <si>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</si>
  <si>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</si>
  <si>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</si>
  <si>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</si>
  <si>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</si>
  <si>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</si>
  <si>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</si>
  <si>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</si>
  <si>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</si>
  <si>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</si>
  <si>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</si>
  <si>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</si>
  <si>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</si>
  <si>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</si>
  <si>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</si>
  <si>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</si>
  <si>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</si>
  <si>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</si>
  <si>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</si>
  <si>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</si>
  <si>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</si>
  <si>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</si>
  <si>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</si>
  <si>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</si>
  <si>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</si>
  <si>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</si>
  <si>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</si>
  <si>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</si>
  <si>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</si>
  <si>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</si>
  <si>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</si>
  <si>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</si>
  <si>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</si>
  <si>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</si>
  <si>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</si>
  <si>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</si>
  <si>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</si>
  <si>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</si>
  <si>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</si>
  <si>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</si>
  <si>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</si>
  <si>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</si>
  <si>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</si>
  <si>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</si>
  <si>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</si>
  <si>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</si>
  <si>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</si>
  <si>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</si>
  <si>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</si>
  <si>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</si>
  <si>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</si>
  <si>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</si>
  <si>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</si>
  <si>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</si>
  <si>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</si>
  <si>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</si>
  <si>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</si>
  <si>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</si>
  <si>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</si>
  <si>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</si>
  <si>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</si>
  <si>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</si>
  <si>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</si>
  <si>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</si>
  <si>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</si>
  <si>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</si>
  <si>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</si>
  <si>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</si>
  <si>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</si>
  <si>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</si>
  <si>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</si>
  <si>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</si>
  <si>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</si>
  <si>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</si>
  <si>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</si>
  <si>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</si>
  <si>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</si>
  <si>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</si>
  <si>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</si>
  <si>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</si>
  <si>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</si>
  <si>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</si>
  <si>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</si>
  <si>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</si>
  <si>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</si>
  <si>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</si>
  <si>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</si>
  <si>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</si>
  <si>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</si>
  <si>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</si>
  <si>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</si>
  <si>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</si>
  <si>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</si>
  <si>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</si>
  <si>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</si>
  <si>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</si>
  <si>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</si>
  <si>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</si>
  <si>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</si>
  <si>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</si>
  <si>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</si>
  <si>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</si>
  <si>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</si>
  <si>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</si>
  <si>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</si>
  <si>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</si>
  <si>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</si>
  <si>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</si>
  <si>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</si>
  <si>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</si>
  <si>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</si>
  <si>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</si>
  <si>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</si>
  <si>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</si>
  <si>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</si>
  <si>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</si>
  <si>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</si>
  <si>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</si>
  <si>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</si>
  <si>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</si>
  <si>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</si>
  <si>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</si>
  <si>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</si>
  <si>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</si>
  <si>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</si>
  <si>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</si>
  <si>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</si>
  <si>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</si>
  <si>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</si>
  <si>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</si>
  <si>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</si>
  <si>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</si>
  <si>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</si>
  <si>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</si>
  <si>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</si>
  <si>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</si>
  <si>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</si>
  <si>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</si>
  <si>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</si>
  <si>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</si>
  <si>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</si>
  <si>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</si>
  <si>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</si>
  <si>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</si>
  <si>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</si>
  <si>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</si>
  <si>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</si>
  <si>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</si>
  <si>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</si>
  <si>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</si>
  <si>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</si>
  <si>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</si>
  <si>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</si>
  <si>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</si>
  <si>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</si>
  <si>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</si>
  <si>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</si>
  <si>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</si>
  <si>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</si>
  <si>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</si>
  <si>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</si>
  <si>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</si>
  <si>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</si>
  <si>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</si>
  <si>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</si>
  <si>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</si>
  <si>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</si>
  <si>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</si>
  <si>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</si>
  <si>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</si>
  <si>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</si>
  <si>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</si>
  <si>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</si>
  <si>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</si>
  <si>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</si>
  <si>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</si>
  <si>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</si>
  <si>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</si>
  <si>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</si>
  <si>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</si>
  <si>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</si>
  <si>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</si>
  <si>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</si>
  <si>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</si>
  <si>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</si>
  <si>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</si>
  <si>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</si>
  <si>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</si>
  <si>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</si>
  <si>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</si>
  <si>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</si>
  <si>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</si>
  <si>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</si>
  <si>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</si>
  <si>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</si>
  <si>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</si>
  <si>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</si>
  <si>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</si>
  <si>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</si>
  <si>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</si>
  <si>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</si>
  <si>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</si>
  <si>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</si>
  <si>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</si>
  <si>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</si>
  <si>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</si>
  <si>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</si>
  <si>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</si>
  <si>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</si>
  <si>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</si>
  <si>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</si>
  <si>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</si>
  <si>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</si>
  <si>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</si>
  <si>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</si>
  <si>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</si>
  <si>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</si>
  <si>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</si>
  <si>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</si>
  <si>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</si>
  <si>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</si>
  <si>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</si>
  <si>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</si>
  <si>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</si>
  <si>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</si>
  <si>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</si>
  <si>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</si>
  <si>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</si>
  <si>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</si>
  <si>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</si>
  <si>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</si>
  <si>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</si>
  <si>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</si>
  <si>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</si>
  <si>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</si>
  <si>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</si>
  <si>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</si>
  <si>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</si>
  <si>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</si>
  <si>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</si>
  <si>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</si>
  <si>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</si>
  <si>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</si>
  <si>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</si>
  <si>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</si>
  <si>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</si>
  <si>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</si>
  <si>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</si>
  <si>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</si>
  <si>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</si>
  <si>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</si>
  <si>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</si>
  <si>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</si>
  <si>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</si>
  <si>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</si>
  <si>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</si>
  <si>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</si>
  <si>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</si>
  <si>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</si>
  <si>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</si>
  <si>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</si>
  <si>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</si>
  <si>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</si>
  <si>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</si>
  <si>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</si>
  <si>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</si>
  <si>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</si>
  <si>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</si>
  <si>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</si>
  <si>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</si>
  <si>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</si>
  <si>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</si>
  <si>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</si>
  <si>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</si>
  <si>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</si>
  <si>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</si>
  <si>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</si>
  <si>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</si>
  <si>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</si>
  <si>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</si>
  <si>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</si>
  <si>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</si>
  <si>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</si>
  <si>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</si>
  <si>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</si>
  <si>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</si>
  <si>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</si>
  <si>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</si>
  <si>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</si>
  <si>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</si>
  <si>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</si>
  <si>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</si>
  <si>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</si>
  <si>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</si>
  <si>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</si>
  <si>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</si>
  <si>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</si>
  <si>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</si>
  <si>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</si>
  <si>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</si>
  <si>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</si>
  <si>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</si>
  <si>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</si>
  <si>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</si>
  <si>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</si>
  <si>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</si>
  <si>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</si>
  <si>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</si>
  <si>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</si>
  <si>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</si>
  <si>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</si>
  <si>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</si>
  <si>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</si>
  <si>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</si>
  <si>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</si>
  <si>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</si>
  <si>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</si>
  <si>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</si>
  <si>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</si>
  <si>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</si>
  <si>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</si>
  <si>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</si>
  <si>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</si>
  <si>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</si>
  <si>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</si>
  <si>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</si>
  <si>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</si>
  <si>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</si>
  <si>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</si>
  <si>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</si>
  <si>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</si>
  <si>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</si>
  <si>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</si>
  <si>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</si>
  <si>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</si>
  <si>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</si>
  <si>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</si>
  <si>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</si>
  <si>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</si>
  <si>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</si>
  <si>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</si>
  <si>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</si>
  <si>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</si>
  <si>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</si>
  <si>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</si>
  <si>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</si>
  <si>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</si>
  <si>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</si>
  <si>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</si>
  <si>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</si>
  <si>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</si>
  <si>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</si>
  <si>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</si>
  <si>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</si>
  <si>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</si>
  <si>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</si>
  <si>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</si>
  <si>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</si>
  <si>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</si>
  <si>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</si>
  <si>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</si>
  <si>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</si>
  <si>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</si>
  <si>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</si>
  <si>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</si>
  <si>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</si>
  <si>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</si>
  <si>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</si>
  <si>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</si>
  <si>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</si>
  <si>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</si>
  <si>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</si>
  <si>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</si>
  <si>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</si>
  <si>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</si>
  <si>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</si>
  <si>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</si>
  <si>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</si>
  <si>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</si>
  <si>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</si>
  <si>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</si>
  <si>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</si>
  <si>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</si>
  <si>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</si>
  <si>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</si>
  <si>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</si>
  <si>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</si>
  <si>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</si>
  <si>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</si>
  <si>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</si>
  <si>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</si>
  <si>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</si>
  <si>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</si>
  <si>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</si>
  <si>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</si>
  <si>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</si>
  <si>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</si>
  <si>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</si>
  <si>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</si>
  <si>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</si>
  <si>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</si>
  <si>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</si>
  <si>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</si>
  <si>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</si>
  <si>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</si>
  <si>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</si>
  <si>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</si>
  <si>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</si>
  <si>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</si>
  <si>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</si>
  <si>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</si>
  <si>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</si>
  <si>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</si>
  <si>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</si>
  <si>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</si>
  <si>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</si>
  <si>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</si>
  <si>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</si>
  <si>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</si>
  <si>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</si>
  <si>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</si>
  <si>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</si>
  <si>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</si>
  <si>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</si>
  <si>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</si>
  <si>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</si>
  <si>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</si>
  <si>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</si>
  <si>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</si>
  <si>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</si>
  <si>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</si>
  <si>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</si>
  <si>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</si>
  <si>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</si>
  <si>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</si>
  <si>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</si>
  <si>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</si>
  <si>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</si>
  <si>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</si>
  <si>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</si>
  <si>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</si>
  <si>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</si>
  <si>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</si>
  <si>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</si>
  <si>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</si>
  <si>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</si>
  <si>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</si>
  <si>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</si>
  <si>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</si>
  <si>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</si>
  <si>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</si>
  <si>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</si>
  <si>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</si>
  <si>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</si>
  <si>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</si>
  <si>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</si>
  <si>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</si>
  <si>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</si>
  <si>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</si>
  <si>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</si>
  <si>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</si>
  <si>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</si>
  <si>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</si>
  <si>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</si>
  <si>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</si>
  <si>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</si>
  <si>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</si>
  <si>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</si>
  <si>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</si>
  <si>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</si>
  <si>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</si>
  <si>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</si>
  <si>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</si>
  <si>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</si>
  <si>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</si>
  <si>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</si>
  <si>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</si>
  <si>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</si>
  <si>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</si>
  <si>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</si>
  <si>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</si>
  <si>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</si>
  <si>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</si>
  <si>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</si>
  <si>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</si>
  <si>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</si>
  <si>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</si>
  <si>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</si>
  <si>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</si>
  <si>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</si>
  <si>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</si>
  <si>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</si>
  <si>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</si>
  <si>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</si>
  <si>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</si>
  <si>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</si>
  <si>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</si>
  <si>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</si>
  <si>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</si>
  <si>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</si>
  <si>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</si>
  <si>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</si>
  <si>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</si>
  <si>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</si>
  <si>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</si>
  <si>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</si>
  <si>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</si>
  <si>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</si>
  <si>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</si>
  <si>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</si>
  <si>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</si>
  <si>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</si>
  <si>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</si>
  <si>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</si>
  <si>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</si>
  <si>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</si>
  <si>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</si>
  <si>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</si>
  <si>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</si>
  <si>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</si>
  <si>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</si>
  <si>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</si>
  <si>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</si>
  <si>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</si>
  <si>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</si>
  <si>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</si>
  <si>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</si>
  <si>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</si>
  <si>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</si>
  <si>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</si>
  <si>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</si>
  <si>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</si>
  <si>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</si>
  <si>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</si>
  <si>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</si>
  <si>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</si>
  <si>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</si>
  <si>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</si>
  <si>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</si>
  <si>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</si>
  <si>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</si>
  <si>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</si>
  <si>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</si>
  <si>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</si>
  <si>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</si>
  <si>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</si>
  <si>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</si>
  <si>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</si>
  <si>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</si>
  <si>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</si>
  <si>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</si>
  <si>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</si>
  <si>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</si>
  <si>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</si>
  <si>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</si>
  <si>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</si>
  <si>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</si>
  <si>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</si>
  <si>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</si>
  <si>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</si>
  <si>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</si>
  <si>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</si>
  <si>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</si>
  <si>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</si>
  <si>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</si>
  <si>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</si>
  <si>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</si>
  <si>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</si>
  <si>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</si>
  <si>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</si>
  <si>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</si>
  <si>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</si>
  <si>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</si>
  <si>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</si>
  <si>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</si>
  <si>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</si>
  <si>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</si>
  <si>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</si>
  <si>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</si>
  <si>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</si>
  <si>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</si>
  <si>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</si>
  <si>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</si>
  <si>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</si>
  <si>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</si>
  <si>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</si>
  <si>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</si>
  <si>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</si>
  <si>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</si>
  <si>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</si>
  <si>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</si>
  <si>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</si>
  <si>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</si>
  <si>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</si>
  <si>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</si>
  <si>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</si>
  <si>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</si>
  <si>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</si>
  <si>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</si>
  <si>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</si>
  <si>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</si>
  <si>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</si>
  <si>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</si>
  <si>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</si>
  <si>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</si>
  <si>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</si>
  <si>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</si>
  <si>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</si>
  <si>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</si>
  <si>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</si>
  <si>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</si>
  <si>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</si>
  <si>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</si>
  <si>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</si>
  <si>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</si>
  <si>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</si>
  <si>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</si>
  <si>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</si>
  <si>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</si>
  <si>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</si>
  <si>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</si>
  <si>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</si>
  <si>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</si>
  <si>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</si>
  <si>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</si>
  <si>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</si>
  <si>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</si>
  <si>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</si>
  <si>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</si>
  <si>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</si>
  <si>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</si>
  <si>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</si>
  <si>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</si>
  <si>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</si>
  <si>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</si>
  <si>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</si>
  <si>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</si>
  <si>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</si>
  <si>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</si>
  <si>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</si>
  <si>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</si>
  <si>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</si>
  <si>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</si>
  <si>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</si>
  <si>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</si>
  <si>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</si>
  <si>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</si>
  <si>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</si>
  <si>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</si>
  <si>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</si>
  <si>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</si>
  <si>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</si>
  <si>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</si>
  <si>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</si>
  <si>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</si>
  <si>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</si>
  <si>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</si>
  <si>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</si>
  <si>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</si>
  <si>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</si>
  <si>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</si>
  <si>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</si>
  <si>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</si>
  <si>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</si>
  <si>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</si>
  <si>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</si>
  <si>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</si>
  <si>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</si>
  <si>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</si>
  <si>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</si>
  <si>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</si>
  <si>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</si>
  <si>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</si>
  <si>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</si>
  <si>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</si>
  <si>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</si>
  <si>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</si>
  <si>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</si>
  <si>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</si>
  <si>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</si>
  <si>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</si>
  <si>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</si>
  <si>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</si>
  <si>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</si>
  <si>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</si>
  <si>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</si>
  <si>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</si>
  <si>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</si>
  <si>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</si>
  <si>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</si>
  <si>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</si>
  <si>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</si>
  <si>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</si>
  <si>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</si>
  <si>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</si>
  <si>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</si>
  <si>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</si>
  <si>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</si>
  <si>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</si>
  <si>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</si>
  <si>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</si>
  <si>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</si>
  <si>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</si>
  <si>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</si>
  <si>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</si>
  <si>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</si>
  <si>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</si>
  <si>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</si>
  <si>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</si>
  <si>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</si>
  <si>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</si>
  <si>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</si>
  <si>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</si>
  <si>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</si>
  <si>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</si>
  <si>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</si>
  <si>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</si>
  <si>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</si>
  <si>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</si>
  <si>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</si>
  <si>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</si>
  <si>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</si>
  <si>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</si>
  <si>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</si>
  <si>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</si>
  <si>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</si>
  <si>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</si>
  <si>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</si>
  <si>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</si>
  <si>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</si>
  <si>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</si>
  <si>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</si>
  <si>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</si>
  <si>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</si>
  <si>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</si>
  <si>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</si>
  <si>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</si>
  <si>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</si>
  <si>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</si>
  <si>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</si>
  <si>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</si>
  <si>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</si>
  <si>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</si>
  <si>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</si>
  <si>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</si>
  <si>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</si>
  <si>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</si>
  <si>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</si>
  <si>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</si>
  <si>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</si>
  <si>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</si>
  <si>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</si>
  <si>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</si>
  <si>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</si>
  <si>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</si>
  <si>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</si>
  <si>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</si>
  <si>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</si>
  <si>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</si>
  <si>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</si>
  <si>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</si>
  <si>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</si>
  <si>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</si>
  <si>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</si>
  <si>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</si>
  <si>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</si>
  <si>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</si>
  <si>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</si>
  <si>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</si>
  <si>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</si>
  <si>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</si>
  <si>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</si>
  <si>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</si>
  <si>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</si>
  <si>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</si>
  <si>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</si>
  <si>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</si>
  <si>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</si>
  <si>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</si>
  <si>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</si>
  <si>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</si>
  <si>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</si>
  <si>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</si>
  <si>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</si>
  <si>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</si>
  <si>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</si>
  <si>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</si>
  <si>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</si>
  <si>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</si>
  <si>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</si>
  <si>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</si>
  <si>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</si>
  <si>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</si>
  <si>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</si>
  <si>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</si>
  <si>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</si>
  <si>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</si>
  <si>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</si>
  <si>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</si>
  <si>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</si>
  <si>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</si>
  <si>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</si>
  <si>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</si>
  <si>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</si>
  <si>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</si>
  <si>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</si>
  <si>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</si>
  <si>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</si>
  <si>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</si>
  <si>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</si>
  <si>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</si>
  <si>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</si>
  <si>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</si>
  <si>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</si>
  <si>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</si>
  <si>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</si>
  <si>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</si>
  <si>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</si>
  <si>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</si>
  <si>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</si>
  <si>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</si>
  <si>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</si>
  <si>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</si>
  <si>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</si>
  <si>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</si>
  <si>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</si>
  <si>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</si>
  <si>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</si>
  <si>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</si>
  <si>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</si>
  <si>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</si>
  <si>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</si>
  <si>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</si>
  <si>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</si>
  <si>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</si>
  <si>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</si>
  <si>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</si>
  <si>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</si>
  <si>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</si>
  <si>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</si>
  <si>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</si>
  <si>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</si>
  <si>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</si>
  <si>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</si>
  <si>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</si>
  <si>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</si>
  <si>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</si>
  <si>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</si>
  <si>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</si>
  <si>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</si>
  <si>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</si>
  <si>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</si>
  <si>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</si>
  <si>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</si>
  <si>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</si>
  <si>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</si>
  <si>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</si>
  <si>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</si>
  <si>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</si>
  <si>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</si>
  <si>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</si>
  <si>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</si>
  <si>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</si>
  <si>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</si>
  <si>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</si>
  <si>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</si>
  <si>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</si>
  <si>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</si>
  <si>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</si>
  <si>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</si>
  <si>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</si>
  <si>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</si>
  <si>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</si>
  <si>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</si>
  <si>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</si>
  <si>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</si>
  <si>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</si>
  <si>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</si>
  <si>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</si>
  <si>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</si>
  <si>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</si>
  <si>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</si>
  <si>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</si>
  <si>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</si>
  <si>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</si>
  <si>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</si>
  <si>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</si>
  <si>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</si>
  <si>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</si>
  <si>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</si>
  <si>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</si>
  <si>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</si>
  <si>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</si>
  <si>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</si>
  <si>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</si>
  <si>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</si>
  <si>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</si>
  <si>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</si>
  <si>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</si>
  <si>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</si>
  <si>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</si>
  <si>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</si>
  <si>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</si>
  <si>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</si>
  <si>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</si>
  <si>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</si>
  <si>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</si>
  <si>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</si>
  <si>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</si>
  <si>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</si>
  <si>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</si>
  <si>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</si>
  <si>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</si>
  <si>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</si>
  <si>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</si>
  <si>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</si>
  <si>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</si>
  <si>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</si>
  <si>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</si>
  <si>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</si>
  <si>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</si>
  <si>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</si>
  <si>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</si>
  <si>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</si>
  <si>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</si>
  <si>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</si>
  <si>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</si>
  <si>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</si>
  <si>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</si>
  <si>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</si>
  <si>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</si>
  <si>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</si>
  <si>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</si>
  <si>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</si>
  <si>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</si>
  <si>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</si>
  <si>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</si>
  <si>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</si>
  <si>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</si>
  <si>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</si>
  <si>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</si>
  <si>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</si>
  <si>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</si>
  <si>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</si>
  <si>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</si>
  <si>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</si>
  <si>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</si>
  <si>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</si>
  <si>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</si>
  <si>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</si>
  <si>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</si>
  <si>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</si>
  <si>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</si>
  <si>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</si>
  <si>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</si>
  <si>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</si>
  <si>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</si>
  <si>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</si>
  <si>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</si>
  <si>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</si>
  <si>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</si>
  <si>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</si>
  <si>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</si>
  <si>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</si>
  <si>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</si>
  <si>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</si>
  <si>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</si>
  <si>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</si>
  <si>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</si>
  <si>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</si>
  <si>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</si>
  <si>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</si>
  <si>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</si>
  <si>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</si>
  <si>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</si>
  <si>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</si>
  <si>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</si>
  <si>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</si>
  <si>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</si>
  <si>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</si>
  <si>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</si>
  <si>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</si>
  <si>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</si>
  <si>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</si>
  <si>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</si>
  <si>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</si>
  <si>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</si>
  <si>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</si>
  <si>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</si>
  <si>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</si>
  <si>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</si>
  <si>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</si>
  <si>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</si>
  <si>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</si>
  <si>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</si>
  <si>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</si>
  <si>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</si>
  <si>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</si>
  <si>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</si>
  <si>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</si>
  <si>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</si>
  <si>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</si>
  <si>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</si>
  <si>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</si>
  <si>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</si>
  <si>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</si>
  <si>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</si>
  <si>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</si>
  <si>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</si>
  <si>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</si>
  <si>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</si>
  <si>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</si>
  <si>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</si>
  <si>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</si>
  <si>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</si>
  <si>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</si>
  <si>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</si>
  <si>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</si>
  <si>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</si>
  <si>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</si>
  <si>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</si>
  <si>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</si>
  <si>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</si>
  <si>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</si>
  <si>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</si>
  <si>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</si>
  <si>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</si>
  <si>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</si>
  <si>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</si>
  <si>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</si>
  <si>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</si>
  <si>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</si>
  <si>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</si>
  <si>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</si>
  <si>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</si>
  <si>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</si>
  <si>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</si>
  <si>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</si>
  <si>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</si>
  <si>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</si>
  <si>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</si>
  <si>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</si>
  <si>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</si>
  <si>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</si>
  <si>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</si>
  <si>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</si>
  <si>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</si>
  <si>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</si>
  <si>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</si>
  <si>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</si>
  <si>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</si>
  <si>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</si>
  <si>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</si>
  <si>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</si>
  <si>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</si>
  <si>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</si>
  <si>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</si>
  <si>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</si>
  <si>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</si>
  <si>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</si>
  <si>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</si>
  <si>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</si>
  <si>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</si>
  <si>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</si>
  <si>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</si>
  <si>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</si>
  <si>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</si>
  <si>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</si>
  <si>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</si>
  <si>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</si>
  <si>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</si>
  <si>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</si>
  <si>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</si>
  <si>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</si>
  <si>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</si>
  <si>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</si>
  <si>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</si>
  <si>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</si>
  <si>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</si>
  <si>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</si>
  <si>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</si>
  <si>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</si>
  <si>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</si>
  <si>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</si>
  <si>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</si>
  <si>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</si>
  <si>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</si>
  <si>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</si>
  <si>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</si>
  <si>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</si>
  <si>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</si>
  <si>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</si>
  <si>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</si>
  <si>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</si>
  <si>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</si>
  <si>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</si>
  <si>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</si>
  <si>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</si>
  <si>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</si>
  <si>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</si>
  <si>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</si>
  <si>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</si>
  <si>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</si>
  <si>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</si>
  <si>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</si>
  <si>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</si>
  <si>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</si>
  <si>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</si>
  <si>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</si>
  <si>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</si>
  <si>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</si>
  <si>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</si>
  <si>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</si>
  <si>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</si>
  <si>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</si>
  <si>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</si>
  <si>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</si>
  <si>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</si>
  <si>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</si>
  <si>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</si>
  <si>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</si>
  <si>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</si>
  <si>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</si>
  <si>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</si>
  <si>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</si>
  <si>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</si>
  <si>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</si>
  <si>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</si>
  <si>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</si>
  <si>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</si>
  <si>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</si>
  <si>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</si>
  <si>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</si>
  <si>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</si>
  <si>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</si>
  <si>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</si>
  <si>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</si>
  <si>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</si>
  <si>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</si>
  <si>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</si>
  <si>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</si>
  <si>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</si>
  <si>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</si>
  <si>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</si>
  <si>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</si>
  <si>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</si>
  <si>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</si>
  <si>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</si>
  <si>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</si>
  <si>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</si>
  <si>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</si>
  <si>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</si>
  <si>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</si>
  <si>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</si>
  <si>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</si>
  <si>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</si>
  <si>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</si>
  <si>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</si>
  <si>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</si>
  <si>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</si>
  <si>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</si>
  <si>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</si>
  <si>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</si>
  <si>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</si>
  <si>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</si>
  <si>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</si>
  <si>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</si>
  <si>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</si>
  <si>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</si>
  <si>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</si>
  <si>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</si>
  <si>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</si>
  <si>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</si>
  <si>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</si>
  <si>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</si>
  <si>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</si>
  <si>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</si>
  <si>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</si>
  <si>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</si>
  <si>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</si>
  <si>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</si>
  <si>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</si>
  <si>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</si>
  <si>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</si>
  <si>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</si>
  <si>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</si>
  <si>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</si>
  <si>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</si>
  <si>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</si>
  <si>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</si>
  <si>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</si>
  <si>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</si>
  <si>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</si>
  <si>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</si>
  <si>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</si>
  <si>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</si>
  <si>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</si>
  <si>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</si>
  <si>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</si>
  <si>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</si>
  <si>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</si>
  <si>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</si>
  <si>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</si>
  <si>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</si>
  <si>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</si>
  <si>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</si>
  <si>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</si>
  <si>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</si>
  <si>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</si>
  <si>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</si>
  <si>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</si>
  <si>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</si>
  <si>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</si>
  <si>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</si>
  <si>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</si>
  <si>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</si>
  <si>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</si>
  <si>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</si>
  <si>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</si>
  <si>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</si>
  <si>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</si>
  <si>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</si>
  <si>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</si>
  <si>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</si>
  <si>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</si>
  <si>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</si>
  <si>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</si>
  <si>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</si>
  <si>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</si>
  <si>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</si>
  <si>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</si>
  <si>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</si>
  <si>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</si>
  <si>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</si>
  <si>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</si>
  <si>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</si>
  <si>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</si>
  <si>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</si>
  <si>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</si>
  <si>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</si>
  <si>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</si>
  <si>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</si>
  <si>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</si>
  <si>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</si>
  <si>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</si>
  <si>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</si>
  <si>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</si>
  <si>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</si>
  <si>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</si>
  <si>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</si>
  <si>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</si>
  <si>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</si>
  <si>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</si>
  <si>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</si>
  <si>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</si>
  <si>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</si>
  <si>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</si>
  <si>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</si>
  <si>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</si>
  <si>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</si>
  <si>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</si>
  <si>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</si>
  <si>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</si>
  <si>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</si>
  <si>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</si>
  <si>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</si>
  <si>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</si>
  <si>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</si>
  <si>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</si>
  <si>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</si>
  <si>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</si>
  <si>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</si>
  <si>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</si>
  <si>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</si>
  <si>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</si>
  <si>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</si>
  <si>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</si>
  <si>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</si>
  <si>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</si>
  <si>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</si>
  <si>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</si>
  <si>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</si>
  <si>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</si>
  <si>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</si>
  <si>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</si>
  <si>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</si>
  <si>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</si>
  <si>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</si>
  <si>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</si>
  <si>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</si>
  <si>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</si>
  <si>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</si>
  <si>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</si>
  <si>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</si>
  <si>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</si>
  <si>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</si>
  <si>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</si>
  <si>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</si>
  <si>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</si>
  <si>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</si>
  <si>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</si>
  <si>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</si>
  <si>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</si>
  <si>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</si>
  <si>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</si>
  <si>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</si>
  <si>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</si>
  <si>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</si>
  <si>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</si>
  <si>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</si>
  <si>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</si>
  <si>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</si>
  <si>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</si>
  <si>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</si>
  <si>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</si>
  <si>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</si>
  <si>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</si>
  <si>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</si>
  <si>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</si>
  <si>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</si>
  <si>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</si>
  <si>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</si>
  <si>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</si>
  <si>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</si>
  <si>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</si>
  <si>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</si>
  <si>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</si>
  <si>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</si>
  <si>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</si>
  <si>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</si>
  <si>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</si>
  <si>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</si>
  <si>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</si>
  <si>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</si>
  <si>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</si>
  <si>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</si>
  <si>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</si>
  <si>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</si>
  <si>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</si>
  <si>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</si>
  <si>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</si>
  <si>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</si>
  <si>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</si>
  <si>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</si>
  <si>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</si>
  <si>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</si>
  <si>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</si>
  <si>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</si>
  <si>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</si>
  <si>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</si>
  <si>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</si>
  <si>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</si>
  <si>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</si>
  <si>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</si>
  <si>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</si>
  <si>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</si>
  <si>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</si>
  <si>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</si>
  <si>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</si>
  <si>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</si>
  <si>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</si>
  <si>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</si>
  <si>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</si>
  <si>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</si>
  <si>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</si>
  <si>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</si>
  <si>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</si>
  <si>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</si>
  <si>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</si>
  <si>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</si>
  <si>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</si>
  <si>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</si>
  <si>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</si>
  <si>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</si>
  <si>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</si>
  <si>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</si>
  <si>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</si>
  <si>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</si>
  <si>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</si>
  <si>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</si>
  <si>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</si>
  <si>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</si>
  <si>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</si>
  <si>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</si>
  <si>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</si>
  <si>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</si>
  <si>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</si>
  <si>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</si>
  <si>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</si>
  <si>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</si>
  <si>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</si>
  <si>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</si>
  <si>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</si>
  <si>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</si>
  <si>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</si>
  <si>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</si>
  <si>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</si>
  <si>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</si>
  <si>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</si>
  <si>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</si>
  <si>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</si>
  <si>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</si>
  <si>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</si>
  <si>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</si>
  <si>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</si>
  <si>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</si>
  <si>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</si>
  <si>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</si>
  <si>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</si>
  <si>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</si>
  <si>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</si>
  <si>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</si>
  <si>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</si>
  <si>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</si>
  <si>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</si>
  <si>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</si>
  <si>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</si>
  <si>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</si>
  <si>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</si>
  <si>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</si>
  <si>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</si>
  <si>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</si>
  <si>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</si>
  <si>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</si>
  <si>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</si>
  <si>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</si>
  <si>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</si>
  <si>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</si>
  <si>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</si>
  <si>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</si>
  <si>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</si>
  <si>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</si>
  <si>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</si>
  <si>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</si>
  <si>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</si>
  <si>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</si>
  <si>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</si>
  <si>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</si>
  <si>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</si>
  <si>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</si>
  <si>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</si>
  <si>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</si>
  <si>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</si>
  <si>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</si>
  <si>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</si>
  <si>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</si>
  <si>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</si>
  <si>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</si>
  <si>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</si>
  <si>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</si>
  <si>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</si>
  <si>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</si>
  <si>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</si>
  <si>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</si>
  <si>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</si>
  <si>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</si>
  <si>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</si>
  <si>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</si>
  <si>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</si>
  <si>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</si>
  <si>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</si>
  <si>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</si>
  <si>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</si>
  <si>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</si>
  <si>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</si>
  <si>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</si>
  <si>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</si>
  <si>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</si>
  <si>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</si>
  <si>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</si>
  <si>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</si>
  <si>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</si>
  <si>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</si>
  <si>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</si>
  <si>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</si>
  <si>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</si>
  <si>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</si>
  <si>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</si>
  <si>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</si>
  <si>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</si>
  <si>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</si>
  <si>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</si>
  <si>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</si>
  <si>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</si>
  <si>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</si>
  <si>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</si>
  <si>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</si>
  <si>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</si>
  <si>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</si>
  <si>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</si>
  <si>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</si>
  <si>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</si>
  <si>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</si>
  <si>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</si>
  <si>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</si>
  <si>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</si>
  <si>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</si>
  <si>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</si>
  <si>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</si>
  <si>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</si>
  <si>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</si>
  <si>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</si>
  <si>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</si>
  <si>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</si>
  <si>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</si>
  <si>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</si>
  <si>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</si>
  <si>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</si>
  <si>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</si>
  <si>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</si>
  <si>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</si>
  <si>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</si>
  <si>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</si>
  <si>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</si>
  <si>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</si>
  <si>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</si>
  <si>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</si>
  <si>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</si>
  <si>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</si>
  <si>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</si>
  <si>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</si>
  <si>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</si>
  <si>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</si>
  <si>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</si>
  <si>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</si>
  <si>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</si>
  <si>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</si>
  <si>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</si>
  <si>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</si>
  <si>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</si>
  <si>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</si>
  <si>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</si>
  <si>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</si>
  <si>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</si>
  <si>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</si>
  <si>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</si>
  <si>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</si>
  <si>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</si>
  <si>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</si>
  <si>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</si>
  <si>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</si>
  <si>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</si>
  <si>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</si>
  <si>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</si>
  <si>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</si>
  <si>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</si>
  <si>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</si>
  <si>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</si>
  <si>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</si>
  <si>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</si>
  <si>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</si>
  <si>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</si>
  <si>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</si>
  <si>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</si>
  <si>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</si>
  <si>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</si>
  <si>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</si>
  <si>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</si>
  <si>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</si>
  <si>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</si>
  <si>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</si>
  <si>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</si>
  <si>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</si>
  <si>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</si>
  <si>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</si>
  <si>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</si>
  <si>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</si>
  <si>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</si>
  <si>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</si>
  <si>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</si>
  <si>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</si>
  <si>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</si>
  <si>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</si>
  <si>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</si>
  <si>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</si>
  <si>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</si>
  <si>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</si>
  <si>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</si>
  <si>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</si>
  <si>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</si>
  <si>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</si>
  <si>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</si>
  <si>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</si>
  <si>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</si>
  <si>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</si>
  <si>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</si>
  <si>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</si>
  <si>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</si>
  <si>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</si>
  <si>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</si>
  <si>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</si>
  <si>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</si>
  <si>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</si>
  <si>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</si>
  <si>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</si>
  <si>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</si>
  <si>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</si>
  <si>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</si>
  <si>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</si>
  <si>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</si>
  <si>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</si>
  <si>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</si>
  <si>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</si>
  <si>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</si>
  <si>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</si>
  <si>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</si>
  <si>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</si>
  <si>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</si>
  <si>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</si>
  <si>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</si>
  <si>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</si>
  <si>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</si>
  <si>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</si>
  <si>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</si>
  <si>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</si>
  <si>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</si>
  <si>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</si>
  <si>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</si>
  <si>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</si>
  <si>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</si>
  <si>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</si>
  <si>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</si>
  <si>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</si>
  <si>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</si>
  <si>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</si>
  <si>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</si>
  <si>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</si>
  <si>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</si>
  <si>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</si>
  <si>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</si>
  <si>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</si>
  <si>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</si>
  <si>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</si>
  <si>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</si>
  <si>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</si>
  <si>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</si>
  <si>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</si>
  <si>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</si>
  <si>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</si>
  <si>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</si>
  <si>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</si>
  <si>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</si>
  <si>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</si>
  <si>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</si>
  <si>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</si>
  <si>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</si>
  <si>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</si>
  <si>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</si>
  <si>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</si>
  <si>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</si>
  <si>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</si>
  <si>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</si>
  <si>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</si>
  <si>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</si>
  <si>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</si>
  <si>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</si>
  <si>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</si>
  <si>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</si>
  <si>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</si>
  <si>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</si>
  <si>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</si>
  <si>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</si>
  <si>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</si>
  <si>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</si>
  <si>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</si>
  <si>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</si>
  <si>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</si>
  <si>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</si>
  <si>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</si>
  <si>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</si>
  <si>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</si>
  <si>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</si>
  <si>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</si>
  <si>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</si>
  <si>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</si>
  <si>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</si>
  <si>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</si>
  <si>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</si>
  <si>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</si>
  <si>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</si>
  <si>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</si>
  <si>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</si>
  <si>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</si>
  <si>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</si>
  <si>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</si>
  <si>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</si>
  <si>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</si>
  <si>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</si>
  <si>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</si>
  <si>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</si>
  <si>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</si>
  <si>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</si>
  <si>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</si>
  <si>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</si>
  <si>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</si>
  <si>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</si>
  <si>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</si>
  <si>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</si>
  <si>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</si>
  <si>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</si>
  <si>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</si>
  <si>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</si>
  <si>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</si>
  <si>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</si>
  <si>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</si>
  <si>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</si>
  <si>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</si>
  <si>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</si>
  <si>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</si>
  <si>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</si>
  <si>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</si>
  <si>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</si>
  <si>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</si>
  <si>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</si>
  <si>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</si>
  <si>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</si>
  <si>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</si>
  <si>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</si>
  <si>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</si>
  <si>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</si>
  <si>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</si>
  <si>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</si>
  <si>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</si>
  <si>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</si>
  <si>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</si>
  <si>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</si>
  <si>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</si>
  <si>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</si>
  <si>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</si>
  <si>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</si>
  <si>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</si>
  <si>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</si>
  <si>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</si>
  <si>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</si>
  <si>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</si>
  <si>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</si>
  <si>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</si>
  <si>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</si>
  <si>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</si>
  <si>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</si>
  <si>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</si>
  <si>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</si>
  <si>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</si>
  <si>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</si>
  <si>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</si>
  <si>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</si>
  <si>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</si>
  <si>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</si>
  <si>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</si>
  <si>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</si>
  <si>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</si>
  <si>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</si>
  <si>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</si>
  <si>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</si>
  <si>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</si>
  <si>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</si>
  <si>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</si>
  <si>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</si>
  <si>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</si>
  <si>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</si>
  <si>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</si>
  <si>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</si>
  <si>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</si>
  <si>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</si>
  <si>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</si>
  <si>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</si>
  <si>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</si>
  <si>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</si>
  <si>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</si>
  <si>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</si>
  <si>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</si>
  <si>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</si>
  <si>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</si>
  <si>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</si>
  <si>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</si>
  <si>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</si>
  <si>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</si>
  <si>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</si>
  <si>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</si>
  <si>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</si>
  <si>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</si>
  <si>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</si>
  <si>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</si>
  <si>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</si>
  <si>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</si>
  <si>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</si>
  <si>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</si>
  <si>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</si>
  <si>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</si>
  <si>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</si>
  <si>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</si>
  <si>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</si>
  <si>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</si>
  <si>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</si>
  <si>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</si>
  <si>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</si>
  <si>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</si>
  <si>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</si>
  <si>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</si>
  <si>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</si>
  <si>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</si>
  <si>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</si>
  <si>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</si>
  <si>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</si>
  <si>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</si>
  <si>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</si>
  <si>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</si>
  <si>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</si>
  <si>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</si>
  <si>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</si>
  <si>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</si>
  <si>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</si>
  <si>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</si>
  <si>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</si>
  <si>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</si>
  <si>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</si>
  <si>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</si>
  <si>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</si>
  <si>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</si>
  <si>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</si>
  <si>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</si>
  <si>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</si>
  <si>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</si>
  <si>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</si>
  <si>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</si>
  <si>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</si>
  <si>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</si>
  <si>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</si>
  <si>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</si>
  <si>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</si>
  <si>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</si>
  <si>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</si>
  <si>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</si>
  <si>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</si>
  <si>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</si>
  <si>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</si>
  <si>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</si>
  <si>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</si>
  <si>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</si>
  <si>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</si>
  <si>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</si>
  <si>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</si>
  <si>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</si>
  <si>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</si>
  <si>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</si>
  <si>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</si>
  <si>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</si>
  <si>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</si>
  <si>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</si>
  <si>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</si>
  <si>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</si>
  <si>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</si>
  <si>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</si>
  <si>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</si>
  <si>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</si>
  <si>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</si>
  <si>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</si>
  <si>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</si>
  <si>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</si>
  <si>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</si>
  <si>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</si>
  <si>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</si>
  <si>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</si>
  <si>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</si>
  <si>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</si>
  <si>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</si>
  <si>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</si>
  <si>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</si>
  <si>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</si>
  <si>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</si>
  <si>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</si>
  <si>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</si>
  <si>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</si>
  <si>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</si>
  <si>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</si>
  <si>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</si>
  <si>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</si>
  <si>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</si>
  <si>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</si>
  <si>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</si>
  <si>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</si>
  <si>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</si>
  <si>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</si>
  <si>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</si>
  <si>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</si>
  <si>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</si>
  <si>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</si>
  <si>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</si>
  <si>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</si>
  <si>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</si>
  <si>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</si>
  <si>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</si>
  <si>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</si>
  <si>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</si>
  <si>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</si>
  <si>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</si>
  <si>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</si>
  <si>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</si>
  <si>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</si>
  <si>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</si>
  <si>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</si>
  <si>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</si>
  <si>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</si>
  <si>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</si>
  <si>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</si>
  <si>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</si>
  <si>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</si>
  <si>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</si>
  <si>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</si>
  <si>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</si>
  <si>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</si>
  <si>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</si>
  <si>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</si>
  <si>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</si>
  <si>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</si>
  <si>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</si>
  <si>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</si>
  <si>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</si>
  <si>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</si>
  <si>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</si>
  <si>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</si>
  <si>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</si>
  <si>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</si>
  <si>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</si>
  <si>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</si>
  <si>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</si>
  <si>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</si>
  <si>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</si>
  <si>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</si>
  <si>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</si>
  <si>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</si>
  <si>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</si>
  <si>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</si>
  <si>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</si>
  <si>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</si>
  <si>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</si>
  <si>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</si>
  <si>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</si>
  <si>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</si>
  <si>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</si>
  <si>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</si>
  <si>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</si>
  <si>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</si>
  <si>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</si>
  <si>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</si>
  <si>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</si>
  <si>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</si>
  <si>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</si>
  <si>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</si>
  <si>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</si>
  <si>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</si>
  <si>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</si>
  <si>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</si>
  <si>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</si>
  <si>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</si>
  <si>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</si>
  <si>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</si>
  <si>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</si>
  <si>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</si>
  <si>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</si>
  <si>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</si>
  <si>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</si>
  <si>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</si>
  <si>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</si>
  <si>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</si>
  <si>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</si>
  <si>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</si>
  <si>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</si>
  <si>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</si>
  <si>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</si>
  <si>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</si>
  <si>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</si>
  <si>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</si>
  <si>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</si>
  <si>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</si>
  <si>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</si>
  <si>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</si>
  <si>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</si>
  <si>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</si>
  <si>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</si>
  <si>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</si>
  <si>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</si>
  <si>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</si>
  <si>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</si>
  <si>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</si>
  <si>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</si>
  <si>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</si>
  <si>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</si>
  <si>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</si>
  <si>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</si>
  <si>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</si>
  <si>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</si>
  <si>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</si>
  <si>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</si>
  <si>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</si>
  <si>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</si>
  <si>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</si>
  <si>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</si>
  <si>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</si>
  <si>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</si>
  <si>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</si>
  <si>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</si>
  <si>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</si>
  <si>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</si>
  <si>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</si>
  <si>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</si>
  <si>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</si>
  <si>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</si>
  <si>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</si>
  <si>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</si>
  <si>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</si>
  <si>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</si>
  <si>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</si>
  <si>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</si>
  <si>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</si>
  <si>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</si>
  <si>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</si>
  <si>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</si>
  <si>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</si>
  <si>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</si>
  <si>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</si>
  <si>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</si>
  <si>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</si>
  <si>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</si>
  <si>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</si>
  <si>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</si>
  <si>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</si>
  <si>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</si>
  <si>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</si>
  <si>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</si>
  <si>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</si>
  <si>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</si>
  <si>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</si>
  <si>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</si>
  <si>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</si>
  <si>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</si>
  <si>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</si>
  <si>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</si>
  <si>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</si>
  <si>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</si>
  <si>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</si>
  <si>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</si>
  <si>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</si>
  <si>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</si>
  <si>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</si>
  <si>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</si>
  <si>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</si>
  <si>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</si>
  <si>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</si>
  <si>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</si>
  <si>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</si>
  <si>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</si>
  <si>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</si>
  <si>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</si>
  <si>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</si>
  <si>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</si>
  <si>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</si>
  <si>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</si>
  <si>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</si>
  <si>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</si>
  <si>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</si>
  <si>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</si>
  <si>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</si>
  <si>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</si>
  <si>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</si>
  <si>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</si>
  <si>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</si>
  <si>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</si>
  <si>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</si>
  <si>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</si>
  <si>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</si>
  <si>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</si>
  <si>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</si>
  <si>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</si>
  <si>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</si>
  <si>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</si>
  <si>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</si>
  <si>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</si>
  <si>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</si>
  <si>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</si>
  <si>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</si>
  <si>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</si>
  <si>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</si>
  <si>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</si>
  <si>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</si>
  <si>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</si>
  <si>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</si>
  <si>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</si>
  <si>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</si>
  <si>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</si>
  <si>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</si>
  <si>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</si>
  <si>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</si>
  <si>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</si>
  <si>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</si>
  <si>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</si>
  <si>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</si>
  <si>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</si>
  <si>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</si>
  <si>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</si>
  <si>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</si>
  <si>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</si>
  <si>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</si>
  <si>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</si>
  <si>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</si>
  <si>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</si>
  <si>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</si>
  <si>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</si>
  <si>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</si>
  <si>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</si>
  <si>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</si>
  <si>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</si>
  <si>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</si>
  <si>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</si>
  <si>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</si>
  <si>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</si>
  <si>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</si>
  <si>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</si>
  <si>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</si>
  <si>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</si>
  <si>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</si>
  <si>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</si>
  <si>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</si>
  <si>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</si>
  <si>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</si>
  <si>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</si>
  <si>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</si>
  <si>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</si>
  <si>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</si>
  <si>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</si>
  <si>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</si>
  <si>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</si>
  <si>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</si>
  <si>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</si>
  <si>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</si>
  <si>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</si>
  <si>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</si>
  <si>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</si>
  <si>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</si>
  <si>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</si>
  <si>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</si>
  <si>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</si>
  <si>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</si>
  <si>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</si>
  <si>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</si>
  <si>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</si>
  <si>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</si>
  <si>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</si>
  <si>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</si>
  <si>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</si>
  <si>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</si>
  <si>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</si>
  <si>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</si>
  <si>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</si>
  <si>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</si>
  <si>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</si>
  <si>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</si>
  <si>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</si>
  <si>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</si>
  <si>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</si>
  <si>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</si>
  <si>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</si>
  <si>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</si>
  <si>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</si>
  <si>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</si>
  <si>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</si>
  <si>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</si>
  <si>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</si>
  <si>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</si>
  <si>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</si>
  <si>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</si>
  <si>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</si>
  <si>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</si>
  <si>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</si>
  <si>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</si>
  <si>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</si>
  <si>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</si>
  <si>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</si>
  <si>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</si>
  <si>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</si>
  <si>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</si>
  <si>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</si>
  <si>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</si>
  <si>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</si>
  <si>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</si>
  <si>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</si>
  <si>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</si>
  <si>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</si>
  <si>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</si>
  <si>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</si>
  <si>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</si>
  <si>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</si>
  <si>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</si>
  <si>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</si>
  <si>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</si>
  <si>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</si>
  <si>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</si>
  <si>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</si>
  <si>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</si>
  <si>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</si>
  <si>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</si>
  <si>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</si>
  <si>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</si>
  <si>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</si>
  <si>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</si>
  <si>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</si>
  <si>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</si>
  <si>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</si>
  <si>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</si>
  <si>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</si>
  <si>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</si>
  <si>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</si>
  <si>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</si>
  <si>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</si>
  <si>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</si>
  <si>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</si>
  <si>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</si>
  <si>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</si>
  <si>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</si>
  <si>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</si>
  <si>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</si>
  <si>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</si>
  <si>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</si>
  <si>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</si>
  <si>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</si>
  <si>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</si>
  <si>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</si>
  <si>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</si>
  <si>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</si>
  <si>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</si>
  <si>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</si>
  <si>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</si>
  <si>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</si>
  <si>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</si>
  <si>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</si>
  <si>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</si>
  <si>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</si>
  <si>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</si>
  <si>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</si>
  <si>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</si>
  <si>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</si>
  <si>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</si>
  <si>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</si>
  <si>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</si>
  <si>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</si>
  <si>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</si>
  <si>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</si>
  <si>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</si>
  <si>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</si>
  <si>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</si>
  <si>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</si>
  <si>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</si>
  <si>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</si>
  <si>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</si>
  <si>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</si>
  <si>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</si>
  <si>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</si>
  <si>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</si>
  <si>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</si>
  <si>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</si>
  <si>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</si>
  <si>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</si>
  <si>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</si>
  <si>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</si>
  <si>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</si>
  <si>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</si>
  <si>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</si>
  <si>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</si>
  <si>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</si>
  <si>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</si>
  <si>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</si>
  <si>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</si>
  <si>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</si>
  <si>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</si>
  <si>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</si>
  <si>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</si>
  <si>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</si>
  <si>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</si>
  <si>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</si>
  <si>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</si>
  <si>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</si>
  <si>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</si>
  <si>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</si>
  <si>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</si>
  <si>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</si>
  <si>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</si>
  <si>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</si>
  <si>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</si>
  <si>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</si>
  <si>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</si>
  <si>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</si>
  <si>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</si>
  <si>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</si>
  <si>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</si>
  <si>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</si>
  <si>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</si>
  <si>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</si>
  <si>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</si>
  <si>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</si>
  <si>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</si>
  <si>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</si>
  <si>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</si>
  <si>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</si>
  <si>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</si>
  <si>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</si>
  <si>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</si>
  <si>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</si>
  <si>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</si>
  <si>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</si>
  <si>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</si>
  <si>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</si>
  <si>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</si>
  <si>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</si>
  <si>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</si>
  <si>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</si>
  <si>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</si>
  <si>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</si>
  <si>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</si>
  <si>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</si>
  <si>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</si>
  <si>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</si>
  <si>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</si>
  <si>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</si>
  <si>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</si>
  <si>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</si>
  <si>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</si>
  <si>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</si>
  <si>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</si>
  <si>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</si>
  <si>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</si>
  <si>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</si>
  <si>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</si>
  <si>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</si>
  <si>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</si>
  <si>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</si>
  <si>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</si>
  <si>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</si>
  <si>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</si>
  <si>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</si>
  <si>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</si>
  <si>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</si>
  <si>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</si>
  <si>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</si>
  <si>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</si>
  <si>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</si>
  <si>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</si>
  <si>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</si>
  <si>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</si>
  <si>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</si>
  <si>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</si>
  <si>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</si>
  <si>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</si>
  <si>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</si>
  <si>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</si>
  <si>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</si>
  <si>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</si>
  <si>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</si>
  <si>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</si>
  <si>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</si>
  <si>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</si>
  <si>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</si>
  <si>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</si>
  <si>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</si>
  <si>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</si>
  <si>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</si>
  <si>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</si>
  <si>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</si>
  <si>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</si>
  <si>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</si>
  <si>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</si>
  <si>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</si>
  <si>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</si>
  <si>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</si>
  <si>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</si>
  <si>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</si>
  <si>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</si>
  <si>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</si>
  <si>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</si>
  <si>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</si>
  <si>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</si>
  <si>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</si>
  <si>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</si>
  <si>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</si>
  <si>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</si>
  <si>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</si>
  <si>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</si>
  <si>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</si>
  <si>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</si>
  <si>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</si>
  <si>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</si>
  <si>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</si>
  <si>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</si>
  <si>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</si>
  <si>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</si>
  <si>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</si>
  <si>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</si>
  <si>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</si>
  <si>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</si>
  <si>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</si>
  <si>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</si>
  <si>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</si>
  <si>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</si>
  <si>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</si>
  <si>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</si>
  <si>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</si>
  <si>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</si>
  <si>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</si>
  <si>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</si>
  <si>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</si>
  <si>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</si>
  <si>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</si>
  <si>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</si>
  <si>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</si>
  <si>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</si>
  <si>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</si>
  <si>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</si>
  <si>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</si>
  <si>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</si>
  <si>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</si>
  <si>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</si>
  <si>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</si>
  <si>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</si>
  <si>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</si>
  <si>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</si>
  <si>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</si>
  <si>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</si>
  <si>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</si>
  <si>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</si>
  <si>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</si>
  <si>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</si>
  <si>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</si>
  <si>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</si>
  <si>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</si>
  <si>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</si>
  <si>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</si>
  <si>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</si>
  <si>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</si>
  <si>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</si>
  <si>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</si>
  <si>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</si>
  <si>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</si>
  <si>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</si>
  <si>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</si>
  <si>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</si>
  <si>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</si>
  <si>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</si>
  <si>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</si>
  <si>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</si>
  <si>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</si>
  <si>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</si>
  <si>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</si>
  <si>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</si>
  <si>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</si>
  <si>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</si>
  <si>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</si>
  <si>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</si>
  <si>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</si>
  <si>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</si>
  <si>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</si>
  <si>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</si>
  <si>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</si>
  <si>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</si>
  <si>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</si>
  <si>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</si>
  <si>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</si>
  <si>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</si>
  <si>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</si>
  <si>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</si>
  <si>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</si>
  <si>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</si>
  <si>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</si>
  <si>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</si>
  <si>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</si>
  <si>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</si>
  <si>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</si>
  <si>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</si>
  <si>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</si>
  <si>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</si>
  <si>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</si>
  <si>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</si>
  <si>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</si>
  <si>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</si>
  <si>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</si>
  <si>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</si>
  <si>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</si>
  <si>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</si>
  <si>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</si>
  <si>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</si>
  <si>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</si>
  <si>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</si>
  <si>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</si>
  <si>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</si>
  <si>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</si>
  <si>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</si>
  <si>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</si>
  <si>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</si>
  <si>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</si>
  <si>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</si>
  <si>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</si>
  <si>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</si>
  <si>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</si>
  <si>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</si>
  <si>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</si>
  <si>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</si>
  <si>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</si>
  <si>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</si>
  <si>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</si>
  <si>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</si>
  <si>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</si>
  <si>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</si>
  <si>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</si>
  <si>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</si>
  <si>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</si>
  <si>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</si>
  <si>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</si>
  <si>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</si>
  <si>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</si>
  <si>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</si>
  <si>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</si>
  <si>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</si>
  <si>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</si>
  <si>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</si>
  <si>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</si>
  <si>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</si>
  <si>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</si>
  <si>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</si>
  <si>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</si>
  <si>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</si>
  <si>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</si>
  <si>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</si>
  <si>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</si>
  <si>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</si>
  <si>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</si>
  <si>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</si>
  <si>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</si>
  <si>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</si>
  <si>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</si>
  <si>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</si>
  <si>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</si>
  <si>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</si>
  <si>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</si>
  <si>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</si>
  <si>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</si>
  <si>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</si>
  <si>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</si>
  <si>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</si>
  <si>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</si>
  <si>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</si>
  <si>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</si>
  <si>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</si>
  <si>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</si>
  <si>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</si>
  <si>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</si>
  <si>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</si>
  <si>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</si>
  <si>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</si>
  <si>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</si>
  <si>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</si>
  <si>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</si>
  <si>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</si>
  <si>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</si>
  <si>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</si>
  <si>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</si>
  <si>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</si>
  <si>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</si>
  <si>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</si>
  <si>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</si>
  <si>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</si>
  <si>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</si>
  <si>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</si>
  <si>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</si>
  <si>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</si>
  <si>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</si>
  <si>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</si>
  <si>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</si>
  <si>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</si>
  <si>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</si>
  <si>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</si>
  <si>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</si>
  <si>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</si>
  <si>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</si>
  <si>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</si>
  <si>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</si>
  <si>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</si>
  <si>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</si>
  <si>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</si>
  <si>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</si>
  <si>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</si>
  <si>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</si>
  <si>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</si>
  <si>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</si>
  <si>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</si>
  <si>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</si>
  <si>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</si>
  <si>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</si>
  <si>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</si>
  <si>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</si>
  <si>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</si>
  <si>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</si>
  <si>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</si>
  <si>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</si>
  <si>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</si>
  <si>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</si>
  <si>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</si>
  <si>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</si>
  <si>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</si>
  <si>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</si>
  <si>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</si>
  <si>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</si>
  <si>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</si>
  <si>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</si>
  <si>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</si>
  <si>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</si>
  <si>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</si>
  <si>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</si>
  <si>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</si>
  <si>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</si>
  <si>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</si>
  <si>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</si>
  <si>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</si>
  <si>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</si>
  <si>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</si>
  <si>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</si>
  <si>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</si>
  <si>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</si>
  <si>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</si>
  <si>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</si>
  <si>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</si>
  <si>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</si>
  <si>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</si>
  <si>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</si>
  <si>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</si>
  <si>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</si>
  <si>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</si>
  <si>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</si>
  <si>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</si>
  <si>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</si>
  <si>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</si>
  <si>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</si>
  <si>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</si>
  <si>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</si>
  <si>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</si>
  <si>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</si>
  <si>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</si>
  <si>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</si>
  <si>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</si>
  <si>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</si>
  <si>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</si>
  <si>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</si>
  <si>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</si>
  <si>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</si>
  <si>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</si>
  <si>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</si>
  <si>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</si>
  <si>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</si>
  <si>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</si>
  <si>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</si>
  <si>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</si>
  <si>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</si>
  <si>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</si>
  <si>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</si>
  <si>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</si>
  <si>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</si>
  <si>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</si>
  <si>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</si>
  <si>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</si>
  <si>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</si>
  <si>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</si>
  <si>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</si>
  <si>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</si>
  <si>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</si>
  <si>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</si>
  <si>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</si>
  <si>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</si>
  <si>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</si>
  <si>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</si>
  <si>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</si>
  <si>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</si>
  <si>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</si>
  <si>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</si>
  <si>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</si>
  <si>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</si>
  <si>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</si>
  <si>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</si>
  <si>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</si>
  <si>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</si>
  <si>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</si>
  <si>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</si>
  <si>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</si>
  <si>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</si>
  <si>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</si>
  <si>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</si>
  <si>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</si>
  <si>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</si>
  <si>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</si>
  <si>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</si>
  <si>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</si>
  <si>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</si>
  <si>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</si>
  <si>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</si>
  <si>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</si>
  <si>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</si>
  <si>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</si>
  <si>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</si>
  <si>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</si>
  <si>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</si>
  <si>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</si>
  <si>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</si>
  <si>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</si>
  <si>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</si>
  <si>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</si>
  <si>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</si>
  <si>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</si>
  <si>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</si>
  <si>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</si>
  <si>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</si>
  <si>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</si>
  <si>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</si>
  <si>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</si>
  <si>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</si>
  <si>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</si>
  <si>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</si>
  <si>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</si>
  <si>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</si>
  <si>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</si>
  <si>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</si>
  <si>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</si>
  <si>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</si>
  <si>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</si>
  <si>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</si>
  <si>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</si>
  <si>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</si>
  <si>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</si>
  <si>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</si>
  <si>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</si>
  <si>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</si>
  <si>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</si>
  <si>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</si>
  <si>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</si>
  <si>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</si>
  <si>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</si>
  <si>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</si>
  <si>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</si>
  <si>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</si>
  <si>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</si>
  <si>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</si>
  <si>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</si>
  <si>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</si>
  <si>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</si>
  <si>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</si>
  <si>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</si>
  <si>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</si>
  <si>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</si>
  <si>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</si>
  <si>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</si>
  <si>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</si>
  <si>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</si>
  <si>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</si>
  <si>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</si>
  <si>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</si>
  <si>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</si>
  <si>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</si>
  <si>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</si>
  <si>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</si>
  <si>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</si>
  <si>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</si>
  <si>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</si>
  <si>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</si>
  <si>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</si>
  <si>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</si>
  <si>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</si>
  <si>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</si>
  <si>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</si>
  <si>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</si>
  <si>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</si>
  <si>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</si>
  <si>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</si>
  <si>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</si>
  <si>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</si>
  <si>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</si>
  <si>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</si>
  <si>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</si>
  <si>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</si>
  <si>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</si>
  <si>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</si>
  <si>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</si>
  <si>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</si>
  <si>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</si>
  <si>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</si>
  <si>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</si>
  <si>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</si>
  <si>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</si>
  <si>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</si>
  <si>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</si>
  <si>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</si>
  <si>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</si>
  <si>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</si>
  <si>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</si>
  <si>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</si>
  <si>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</si>
  <si>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</si>
  <si>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</si>
  <si>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</si>
  <si>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</si>
  <si>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</si>
  <si>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</si>
  <si>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</si>
  <si>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</si>
  <si>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</si>
  <si>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</si>
  <si>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</si>
  <si>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</si>
  <si>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</si>
  <si>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</si>
  <si>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</si>
  <si>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</si>
  <si>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</si>
  <si>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</si>
  <si>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</si>
  <si>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</si>
  <si>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</si>
  <si>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</si>
  <si>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</si>
  <si>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</si>
  <si>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</si>
  <si>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</si>
  <si>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</si>
  <si>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</si>
  <si>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</si>
  <si>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</si>
  <si>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</si>
  <si>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</si>
  <si>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</si>
  <si>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</si>
  <si>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</si>
  <si>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</si>
  <si>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</si>
  <si>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</si>
  <si>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</si>
  <si>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</si>
  <si>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</si>
  <si>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</si>
  <si>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</si>
  <si>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</si>
  <si>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</si>
  <si>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</si>
  <si>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</si>
  <si>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</si>
  <si>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</si>
  <si>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</si>
  <si>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</si>
  <si>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</si>
  <si>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</si>
  <si>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</si>
  <si>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</si>
  <si>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</si>
  <si>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</si>
  <si>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</si>
  <si>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</si>
  <si>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</si>
  <si>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</si>
  <si>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</si>
  <si>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</si>
  <si>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</si>
  <si>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</si>
  <si>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</si>
  <si>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</si>
  <si>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</si>
  <si>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</si>
  <si>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</si>
  <si>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</si>
  <si>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</si>
  <si>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</si>
  <si>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</si>
  <si>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</si>
  <si>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</si>
  <si>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</si>
  <si>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</si>
  <si>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</si>
  <si>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</si>
  <si>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</si>
  <si>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</si>
  <si>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</si>
  <si>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</si>
  <si>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</si>
  <si>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</si>
  <si>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</si>
  <si>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</si>
  <si>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</si>
  <si>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</si>
  <si>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</si>
  <si>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</si>
  <si>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</si>
  <si>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</si>
  <si>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</si>
  <si>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</si>
  <si>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</si>
  <si>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</si>
  <si>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</si>
  <si>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</si>
  <si>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</si>
  <si>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</si>
  <si>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</si>
  <si>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</si>
  <si>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</si>
  <si>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</si>
  <si>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</si>
  <si>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</si>
  <si>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</si>
  <si>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</si>
  <si>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</si>
  <si>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</si>
  <si>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</si>
  <si>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</si>
  <si>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</si>
  <si>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</si>
  <si>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</si>
  <si>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</si>
  <si>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</si>
  <si>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</si>
  <si>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</si>
  <si>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</si>
  <si>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</si>
  <si>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</si>
  <si>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</si>
  <si>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</si>
  <si>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</si>
  <si>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</si>
  <si>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</si>
  <si>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</si>
  <si>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</si>
  <si>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</si>
  <si>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</si>
  <si>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</si>
  <si>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</si>
  <si>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</si>
  <si>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</si>
  <si>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</si>
  <si>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</si>
  <si>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</si>
  <si>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</si>
  <si>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</si>
  <si>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</si>
  <si>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</si>
  <si>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</si>
  <si>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</si>
  <si>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</si>
  <si>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</si>
  <si>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</si>
  <si>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</si>
  <si>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</si>
  <si>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</si>
  <si>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</si>
  <si>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</si>
  <si>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</si>
  <si>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</si>
  <si>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</si>
  <si>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</si>
  <si>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</si>
  <si>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</si>
  <si>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</si>
  <si>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</si>
  <si>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</si>
  <si>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</si>
  <si>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</si>
  <si>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</si>
  <si>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</si>
  <si>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</si>
  <si>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</si>
  <si>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</si>
  <si>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</si>
  <si>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</si>
  <si>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</si>
  <si>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</si>
  <si>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</si>
  <si>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</si>
  <si>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</si>
  <si>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</si>
  <si>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</si>
  <si>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</si>
  <si>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</si>
  <si>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</si>
  <si>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</si>
  <si>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</si>
  <si>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</si>
  <si>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</si>
  <si>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</si>
  <si>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</si>
  <si>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</si>
  <si>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</si>
  <si>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</si>
  <si>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</si>
  <si>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</si>
  <si>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</si>
  <si>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</si>
  <si>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</si>
  <si>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</si>
  <si>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</si>
  <si>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</si>
  <si>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</si>
  <si>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</si>
  <si>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</si>
  <si>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</si>
  <si>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</si>
  <si>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</si>
  <si>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</si>
  <si>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</si>
  <si>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</si>
  <si>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</si>
  <si>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</si>
  <si>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</si>
  <si>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</si>
  <si>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</si>
  <si>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</si>
  <si>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</si>
  <si>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</si>
  <si>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</si>
  <si>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</si>
  <si>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</si>
  <si>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</si>
  <si>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</si>
  <si>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</si>
  <si>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</si>
  <si>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</si>
  <si>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</si>
  <si>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</si>
  <si>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</si>
  <si>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</si>
  <si>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</si>
  <si>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</si>
  <si>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</si>
  <si>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</si>
  <si>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</si>
  <si>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</si>
  <si>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</si>
  <si>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</si>
  <si>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</si>
  <si>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</si>
  <si>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</si>
  <si>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</si>
  <si>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</si>
  <si>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</si>
  <si>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</si>
  <si>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</si>
  <si>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</si>
  <si>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</si>
  <si>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</si>
  <si>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</si>
  <si>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</si>
  <si>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</si>
  <si>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</si>
  <si>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</si>
  <si>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</si>
  <si>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</si>
  <si>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</si>
  <si>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</si>
  <si>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</si>
  <si>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</si>
  <si>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</si>
  <si>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</si>
  <si>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</si>
  <si>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</si>
  <si>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</si>
  <si>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</si>
  <si>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</si>
  <si>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</si>
  <si>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</si>
  <si>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</si>
  <si>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</si>
  <si>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</si>
  <si>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</si>
  <si>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</si>
  <si>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</si>
  <si>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</si>
  <si>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</si>
  <si>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</si>
  <si>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</si>
  <si>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</si>
  <si>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</si>
  <si>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</si>
  <si>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</si>
  <si>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</si>
  <si>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</si>
  <si>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</si>
  <si>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</si>
  <si>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</si>
  <si>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</si>
  <si>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</si>
  <si>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</si>
  <si>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</si>
  <si>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</si>
  <si>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</si>
  <si>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</si>
  <si>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</si>
  <si>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</si>
  <si>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</si>
  <si>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</si>
  <si>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</si>
  <si>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</si>
  <si>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</si>
  <si>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</si>
  <si>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</si>
  <si>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</si>
  <si>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</si>
  <si>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</si>
  <si>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</si>
  <si>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</si>
  <si>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</si>
  <si>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</si>
  <si>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</si>
  <si>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</si>
  <si>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</si>
  <si>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</si>
  <si>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</si>
  <si>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</si>
  <si>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</si>
  <si>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</si>
  <si>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</si>
  <si>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</si>
  <si>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</si>
  <si>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</si>
  <si>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</si>
  <si>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</si>
  <si>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</si>
  <si>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</si>
  <si>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</si>
  <si>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</si>
  <si>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</si>
  <si>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</si>
  <si>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</si>
  <si>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</si>
  <si>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</si>
  <si>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</si>
  <si>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</si>
  <si>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</si>
  <si>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</si>
  <si>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</si>
  <si>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</si>
  <si>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</si>
  <si>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</si>
  <si>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</si>
  <si>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</si>
  <si>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</si>
  <si>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</si>
  <si>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</si>
  <si>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</si>
  <si>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</si>
  <si>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</si>
  <si>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</si>
  <si>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</si>
  <si>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</si>
  <si>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</si>
  <si>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</si>
  <si>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</si>
  <si>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</si>
  <si>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</si>
  <si>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</si>
  <si>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</si>
  <si>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</si>
  <si>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</si>
  <si>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</si>
  <si>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</si>
  <si>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</si>
  <si>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</si>
  <si>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</si>
  <si>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</si>
  <si>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</si>
  <si>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</si>
  <si>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</si>
  <si>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</si>
  <si>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</si>
  <si>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</si>
  <si>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</si>
  <si>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</si>
  <si>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</si>
  <si>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</si>
  <si>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</si>
  <si>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</si>
  <si>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</si>
  <si>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</si>
  <si>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</si>
  <si>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</si>
  <si>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</si>
  <si>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</si>
  <si>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</si>
  <si>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</si>
  <si>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</si>
  <si>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</si>
  <si>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</si>
  <si>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</si>
  <si>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</si>
  <si>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</si>
  <si>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</si>
  <si>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</si>
  <si>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</si>
  <si>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</si>
  <si>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</si>
  <si>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</si>
  <si>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</si>
  <si>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</si>
  <si>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</si>
  <si>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</si>
  <si>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</si>
  <si>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</si>
  <si>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</si>
  <si>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</si>
  <si>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</si>
  <si>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</si>
  <si>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</si>
  <si>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</si>
  <si>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</si>
  <si>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</si>
  <si>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</si>
  <si>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</si>
  <si>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</si>
  <si>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</si>
  <si>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</si>
  <si>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</si>
  <si>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</si>
  <si>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</si>
  <si>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</si>
  <si>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</si>
  <si>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</si>
  <si>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</si>
  <si>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</si>
  <si>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</si>
  <si>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</si>
  <si>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</si>
  <si>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</si>
  <si>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</si>
  <si>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</si>
  <si>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</si>
  <si>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</si>
  <si>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</si>
  <si>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</si>
  <si>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</si>
  <si>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</si>
  <si>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</si>
  <si>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</si>
  <si>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</si>
  <si>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</si>
  <si>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</si>
  <si>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</si>
  <si>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</si>
  <si>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</si>
  <si>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</si>
  <si>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</si>
  <si>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</si>
  <si>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</si>
  <si>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</si>
  <si>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</si>
  <si>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</si>
  <si>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</si>
  <si>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</si>
  <si>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</si>
  <si>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</si>
  <si>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</si>
  <si>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</si>
  <si>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</si>
  <si>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</si>
  <si>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</si>
  <si>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</si>
  <si>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</si>
  <si>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</si>
  <si>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</si>
  <si>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</si>
  <si>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</si>
  <si>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</si>
  <si>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</si>
  <si>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</si>
  <si>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</si>
  <si>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</si>
  <si>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</si>
  <si>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</si>
  <si>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</si>
  <si>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</si>
  <si>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</si>
  <si>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</si>
  <si>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</si>
  <si>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</si>
  <si>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</si>
  <si>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</si>
  <si>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</si>
  <si>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</si>
  <si>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</si>
  <si>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</si>
  <si>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</si>
  <si>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</si>
  <si>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</si>
  <si>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</si>
  <si>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</si>
  <si>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</si>
  <si>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</si>
  <si>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</si>
  <si>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</si>
  <si>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</si>
  <si>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</si>
  <si>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</si>
  <si>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</si>
  <si>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</si>
  <si>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</si>
  <si>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</si>
  <si>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</si>
  <si>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</si>
  <si>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</si>
  <si>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</si>
  <si>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</si>
  <si>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</si>
  <si>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</si>
  <si>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</si>
  <si>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</si>
  <si>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</si>
  <si>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</si>
  <si>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</si>
  <si>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</si>
  <si>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</si>
  <si>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</si>
  <si>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</si>
  <si>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</si>
  <si>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</si>
  <si>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</si>
  <si>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</si>
  <si>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</si>
  <si>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</si>
  <si>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</si>
  <si>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</si>
  <si>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</si>
  <si>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</si>
  <si>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</si>
  <si>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</si>
  <si>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</si>
  <si>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</si>
  <si>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</si>
  <si>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</si>
  <si>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</si>
  <si>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</si>
  <si>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</si>
  <si>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</si>
  <si>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</si>
  <si>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</si>
  <si>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</si>
  <si>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</si>
  <si>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</si>
  <si>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</si>
  <si>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</si>
  <si>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</si>
  <si>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</si>
  <si>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</si>
  <si>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</si>
  <si>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</si>
  <si>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</si>
  <si>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</si>
  <si>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</si>
  <si>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</si>
  <si>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</si>
  <si>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</si>
  <si>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</si>
  <si>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</si>
  <si>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</si>
  <si>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</si>
  <si>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</si>
  <si>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</si>
  <si>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</si>
  <si>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</si>
  <si>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</si>
  <si>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</si>
  <si>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</si>
  <si>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</si>
  <si>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</si>
  <si>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</si>
  <si>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</si>
  <si>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</si>
  <si>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</si>
  <si>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</si>
  <si>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</si>
  <si>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</si>
  <si>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</si>
  <si>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</si>
  <si>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</si>
  <si>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</si>
  <si>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</si>
  <si>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</si>
  <si>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</si>
  <si>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</si>
  <si>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</si>
  <si>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</si>
  <si>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</si>
  <si>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</si>
  <si>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</si>
  <si>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</si>
  <si>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</si>
  <si>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</si>
  <si>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</si>
  <si>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</si>
  <si>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</si>
  <si>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</si>
  <si>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</si>
  <si>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</si>
  <si>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</si>
  <si>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</si>
  <si>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</si>
  <si>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</si>
  <si>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</si>
  <si>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</si>
  <si>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</si>
  <si>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</si>
  <si>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</si>
  <si>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</si>
  <si>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</si>
  <si>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</si>
  <si>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</si>
  <si>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</si>
  <si>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</si>
  <si>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</si>
  <si>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</si>
  <si>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</si>
  <si>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</si>
  <si>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</si>
  <si>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</si>
  <si>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</si>
  <si>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</si>
  <si>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</si>
  <si>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</si>
  <si>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</si>
  <si>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</si>
  <si>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</si>
  <si>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</si>
  <si>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</si>
  <si>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</si>
  <si>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</si>
  <si>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</si>
  <si>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</si>
  <si>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</si>
  <si>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</si>
  <si>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</si>
  <si>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</si>
  <si>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</si>
  <si>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</si>
  <si>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</si>
  <si>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</si>
  <si>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</si>
  <si>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</si>
  <si>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</si>
  <si>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</si>
  <si>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</si>
  <si>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</si>
  <si>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</si>
  <si>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</si>
  <si>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</si>
  <si>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</si>
  <si>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</si>
  <si>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</si>
  <si>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</si>
  <si>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</si>
  <si>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</si>
  <si>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</si>
  <si>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</si>
  <si>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</si>
  <si>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</si>
  <si>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</si>
  <si>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</si>
  <si>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</si>
  <si>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</si>
  <si>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</si>
  <si>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</si>
  <si>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</si>
  <si>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</si>
  <si>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</si>
  <si>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</si>
  <si>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</si>
  <si>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</si>
  <si>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</si>
  <si>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</si>
  <si>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</si>
  <si>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</si>
  <si>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</si>
  <si>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</si>
  <si>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</si>
  <si>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</si>
  <si>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</si>
  <si>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</si>
  <si>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</si>
  <si>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</si>
  <si>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</si>
  <si>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</si>
  <si>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</si>
  <si>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</si>
  <si>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</si>
  <si>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</si>
  <si>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</si>
  <si>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</si>
  <si>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</si>
  <si>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</si>
  <si>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</si>
  <si>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</si>
  <si>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</si>
  <si>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</si>
  <si>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</si>
  <si>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</si>
  <si>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</si>
  <si>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</si>
  <si>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</si>
  <si>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</si>
  <si>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</si>
  <si>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</si>
  <si>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</si>
  <si>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</si>
  <si>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</si>
  <si>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</si>
  <si>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</si>
  <si>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</si>
  <si>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</si>
  <si>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</si>
  <si>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</si>
  <si>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</si>
  <si>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</si>
  <si>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</si>
  <si>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</si>
  <si>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</si>
  <si>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</si>
  <si>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</si>
  <si>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</si>
  <si>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</si>
  <si>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</si>
  <si>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</si>
  <si>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</si>
  <si>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</si>
  <si>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</si>
  <si>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</si>
  <si>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</si>
  <si>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</si>
  <si>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</si>
  <si>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</si>
  <si>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</si>
  <si>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</si>
  <si>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</si>
  <si>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</si>
  <si>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</si>
  <si>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</si>
  <si>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</si>
  <si>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</si>
  <si>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</si>
  <si>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</si>
  <si>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</si>
  <si>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</si>
  <si>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</si>
  <si>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</si>
  <si>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</si>
  <si>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</si>
  <si>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</si>
  <si>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</si>
  <si>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</si>
  <si>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</si>
  <si>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</si>
  <si>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</si>
  <si>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</si>
  <si>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</si>
  <si>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</si>
  <si>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</si>
  <si>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</si>
  <si>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</si>
  <si>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</si>
  <si>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</si>
  <si>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</si>
  <si>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</si>
  <si>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</si>
  <si>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</si>
  <si>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</si>
  <si>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</si>
  <si>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</si>
  <si>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</si>
  <si>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</si>
  <si>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</si>
  <si>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</si>
  <si>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</si>
  <si>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</si>
  <si>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</si>
  <si>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</si>
  <si>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</si>
  <si>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</si>
  <si>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</si>
  <si>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</si>
  <si>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</si>
  <si>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</si>
  <si>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</si>
  <si>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</si>
  <si>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</si>
  <si>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</si>
  <si>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</si>
  <si>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</si>
  <si>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</si>
  <si>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</si>
  <si>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</si>
  <si>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</si>
  <si>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</si>
  <si>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</si>
  <si>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</si>
  <si>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</si>
  <si>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</si>
  <si>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</si>
  <si>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</si>
  <si>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</si>
  <si>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</si>
  <si>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</si>
  <si>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</si>
  <si>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</si>
  <si>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</si>
  <si>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</si>
  <si>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</si>
  <si>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</si>
  <si>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</si>
  <si>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</si>
  <si>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</si>
  <si>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</si>
  <si>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</si>
  <si>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</si>
  <si>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</si>
  <si>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</si>
  <si>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</si>
  <si>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</si>
  <si>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</si>
  <si>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</si>
  <si>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</si>
  <si>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</si>
  <si>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</si>
  <si>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</si>
  <si>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</si>
  <si>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</si>
  <si>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</si>
  <si>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</si>
  <si>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</si>
  <si>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</si>
  <si>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</si>
  <si>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</si>
  <si>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</si>
  <si>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</si>
  <si>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</si>
  <si>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</si>
  <si>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</si>
  <si>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</si>
  <si>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</si>
  <si>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</si>
  <si>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</si>
  <si>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</si>
  <si>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</si>
  <si>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</si>
  <si>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</si>
  <si>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</si>
  <si>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</si>
  <si>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</si>
  <si>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</si>
  <si>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</si>
  <si>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</si>
  <si>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</si>
  <si>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</si>
  <si>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</si>
  <si>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</si>
  <si>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</si>
  <si>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</si>
  <si>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</si>
  <si>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</si>
  <si>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</si>
  <si>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</si>
  <si>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</si>
  <si>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</si>
  <si>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</si>
  <si>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</si>
  <si>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</si>
  <si>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</si>
  <si>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</si>
  <si>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</si>
  <si>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</si>
  <si>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</si>
  <si>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</si>
  <si>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</si>
  <si>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</si>
  <si>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</si>
  <si>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</si>
  <si>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</si>
  <si>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</si>
  <si>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</si>
  <si>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</si>
  <si>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</si>
  <si>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</si>
  <si>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</si>
  <si>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</si>
  <si>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</si>
  <si>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</si>
  <si>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</si>
  <si>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</si>
  <si>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</si>
  <si>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</si>
  <si>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</si>
  <si>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</si>
  <si>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</si>
  <si>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</si>
  <si>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</si>
  <si>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</si>
  <si>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</si>
  <si>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</si>
  <si>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</si>
  <si>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</si>
  <si>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</si>
  <si>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</si>
  <si>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</si>
  <si>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</si>
  <si>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</si>
  <si>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</si>
  <si>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</si>
  <si>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</si>
  <si>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</si>
  <si>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</si>
  <si>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</si>
  <si>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</si>
  <si>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</si>
  <si>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</si>
  <si>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</si>
  <si>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</si>
  <si>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</si>
  <si>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</si>
  <si>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</si>
  <si>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</si>
  <si>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</si>
  <si>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</si>
  <si>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</si>
  <si>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</si>
  <si>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</si>
  <si>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</si>
  <si>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</si>
  <si>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</si>
  <si>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</si>
  <si>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</si>
  <si>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</si>
  <si>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</si>
  <si>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</si>
  <si>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</si>
  <si>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</si>
  <si>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</si>
  <si>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</si>
  <si>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</si>
  <si>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</si>
  <si>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</si>
  <si>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</si>
  <si>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</si>
  <si>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</si>
  <si>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</si>
  <si>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</si>
  <si>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</si>
  <si>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</si>
  <si>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</si>
  <si>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</si>
  <si>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</si>
  <si>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</si>
  <si>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</si>
  <si>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</si>
  <si>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</si>
  <si>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</si>
  <si>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</si>
  <si>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</si>
  <si>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</si>
  <si>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</si>
  <si>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</si>
  <si>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</si>
  <si>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</si>
  <si>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</si>
  <si>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</si>
  <si>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</si>
  <si>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</si>
  <si>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</si>
  <si>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</si>
  <si>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</si>
  <si>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</si>
  <si>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</si>
  <si>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</si>
  <si>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</si>
  <si>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</si>
  <si>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</si>
  <si>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</si>
  <si>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</si>
  <si>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</si>
  <si>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</si>
  <si>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</si>
  <si>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</si>
  <si>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</si>
  <si>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</si>
  <si>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</si>
  <si>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</si>
  <si>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</si>
  <si>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</si>
  <si>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</si>
  <si>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</si>
  <si>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</si>
  <si>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</si>
  <si>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</si>
  <si>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</si>
  <si>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</si>
  <si>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</si>
  <si>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</si>
  <si>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</si>
  <si>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</si>
  <si>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</si>
  <si>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</si>
  <si>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</si>
  <si>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</si>
  <si>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</si>
  <si>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</si>
  <si>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</si>
  <si>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</si>
  <si>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</si>
  <si>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</si>
  <si>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</si>
  <si>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</si>
  <si>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</si>
  <si>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</si>
  <si>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</si>
  <si>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</si>
  <si>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</si>
  <si>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</si>
  <si>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</si>
  <si>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</si>
  <si>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</si>
  <si>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</si>
  <si>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</si>
  <si>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</si>
  <si>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</si>
  <si>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</si>
  <si>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</si>
  <si>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</si>
  <si>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</si>
  <si>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</si>
  <si>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</si>
  <si>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</si>
  <si>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</si>
  <si>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</si>
  <si>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</si>
  <si>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</si>
  <si>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</si>
  <si>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</si>
  <si>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</si>
  <si>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</si>
  <si>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</si>
  <si>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</si>
  <si>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</si>
  <si>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</si>
  <si>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</si>
  <si>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</si>
  <si>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</si>
  <si>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</si>
  <si>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</si>
  <si>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</si>
  <si>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</si>
  <si>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</si>
  <si>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</si>
  <si>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</si>
  <si>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</si>
  <si>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</si>
  <si>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</si>
  <si>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</si>
  <si>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</si>
  <si>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</si>
  <si>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</si>
  <si>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</si>
  <si>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</si>
  <si>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</si>
  <si>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</si>
  <si>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</si>
  <si>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</si>
  <si>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</si>
  <si>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</si>
  <si>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</si>
  <si>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</si>
  <si>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</si>
  <si>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</si>
  <si>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</si>
  <si>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</si>
  <si>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</si>
  <si>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</si>
  <si>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</si>
  <si>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</si>
  <si>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</si>
  <si>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</si>
  <si>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</si>
  <si>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</si>
  <si>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</si>
  <si>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</si>
  <si>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</si>
  <si>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</si>
  <si>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</si>
  <si>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</si>
  <si>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</si>
  <si>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</si>
  <si>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</si>
  <si>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</si>
  <si>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</si>
  <si>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</si>
  <si>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</si>
  <si>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</si>
  <si>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</si>
  <si>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</si>
  <si>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</si>
  <si>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</si>
  <si>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</si>
  <si>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</si>
  <si>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</si>
  <si>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</si>
  <si>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</si>
  <si>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</si>
  <si>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</si>
  <si>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</si>
  <si>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</si>
  <si>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</si>
  <si>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</si>
  <si>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</si>
  <si>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</si>
  <si>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</si>
  <si>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</si>
  <si>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</si>
  <si>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</si>
  <si>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</si>
  <si>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</si>
  <si>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</si>
  <si>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</si>
  <si>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</si>
  <si>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</si>
  <si>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</si>
  <si>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</si>
  <si>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</si>
  <si>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</si>
  <si>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</si>
  <si>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</si>
  <si>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</si>
  <si>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</si>
  <si>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</si>
  <si>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</si>
  <si>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</si>
  <si>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</si>
  <si>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</si>
  <si>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</si>
  <si>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</si>
  <si>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</si>
  <si>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</si>
  <si>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</si>
  <si>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</si>
  <si>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</si>
  <si>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</si>
  <si>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</si>
  <si>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</si>
  <si>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</si>
  <si>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</si>
  <si>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</si>
  <si>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</si>
  <si>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</si>
  <si>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</si>
  <si>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</si>
  <si>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</si>
  <si>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</si>
  <si>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</si>
  <si>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</si>
  <si>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</si>
  <si>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</si>
  <si>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</si>
  <si>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</si>
  <si>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</si>
  <si>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</si>
  <si>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</si>
  <si>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</si>
  <si>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</si>
  <si>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</si>
  <si>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</si>
  <si>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</si>
  <si>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</si>
  <si>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</si>
  <si>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</si>
  <si>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</si>
  <si>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</si>
  <si>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</si>
  <si>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</si>
  <si>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</si>
  <si>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</si>
  <si>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</si>
  <si>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</si>
  <si>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</si>
  <si>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</si>
  <si>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</si>
  <si>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</si>
  <si>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</si>
  <si>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</si>
  <si>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</si>
  <si>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</si>
  <si>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</si>
  <si>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</si>
  <si>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</si>
  <si>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</si>
  <si>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</si>
  <si>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</si>
  <si>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</si>
  <si>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</si>
  <si>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</si>
  <si>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</si>
  <si>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</si>
  <si>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</si>
  <si>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</si>
  <si>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</si>
  <si>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</si>
  <si>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</si>
  <si>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</si>
  <si>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</si>
  <si>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</si>
  <si>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</si>
  <si>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</si>
  <si>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</si>
  <si>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</si>
  <si>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</si>
  <si>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</si>
  <si>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</si>
  <si>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</si>
  <si>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</si>
  <si>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</si>
  <si>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</si>
  <si>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</si>
  <si>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</si>
  <si>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</si>
  <si>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</si>
  <si>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</si>
  <si>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</si>
  <si>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</si>
  <si>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</si>
  <si>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</si>
  <si>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</si>
  <si>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</si>
  <si>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</si>
  <si>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</si>
  <si>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</si>
  <si>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</si>
  <si>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</si>
  <si>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</si>
  <si>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</si>
  <si>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</si>
  <si>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</si>
  <si>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</si>
  <si>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</si>
  <si>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</si>
  <si>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</si>
  <si>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</si>
  <si>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</si>
  <si>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</si>
  <si>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</si>
  <si>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</si>
  <si>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</si>
  <si>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</si>
  <si>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</si>
  <si>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</si>
  <si>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</si>
  <si>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</si>
  <si>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</si>
  <si>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</si>
  <si>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</si>
  <si>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</si>
  <si>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</si>
  <si>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</si>
  <si>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</si>
  <si>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</si>
  <si>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</si>
  <si>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</si>
  <si>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</si>
  <si>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</si>
  <si>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</si>
  <si>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</si>
  <si>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</si>
  <si>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</si>
  <si>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</si>
  <si>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</si>
  <si>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</si>
  <si>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</si>
  <si>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</si>
  <si>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</si>
  <si>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</si>
  <si>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</si>
  <si>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</si>
  <si>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</si>
  <si>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</si>
  <si>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</si>
  <si>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</si>
  <si>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</si>
  <si>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</si>
  <si>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</si>
  <si>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</si>
  <si>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</si>
  <si>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</si>
  <si>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</si>
  <si>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</si>
  <si>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</si>
  <si>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</si>
  <si>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</si>
  <si>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</si>
  <si>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</si>
  <si>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</si>
  <si>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</si>
  <si>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</si>
  <si>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</si>
  <si>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</si>
  <si>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</si>
  <si>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</si>
  <si>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</si>
  <si>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</si>
  <si>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</si>
  <si>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</si>
  <si>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</si>
  <si>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</si>
  <si>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</si>
  <si>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</si>
  <si>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</si>
  <si>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</si>
  <si>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</si>
  <si>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</si>
  <si>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</si>
  <si>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</si>
  <si>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</si>
  <si>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</si>
  <si>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</si>
  <si>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</si>
  <si>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</si>
  <si>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</si>
  <si>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</si>
  <si>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</si>
  <si>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</si>
  <si>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</si>
  <si>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</si>
  <si>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</si>
  <si>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</si>
  <si>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</si>
  <si>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</si>
  <si>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</si>
  <si>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</si>
  <si>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</si>
  <si>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</si>
  <si>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</si>
  <si>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</si>
  <si>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</si>
  <si>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</si>
  <si>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</si>
  <si>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</si>
  <si>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</si>
  <si>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</si>
  <si>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</si>
  <si>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</si>
  <si>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</si>
  <si>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</si>
  <si>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</si>
  <si>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</si>
  <si>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</si>
  <si>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</si>
  <si>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</si>
  <si>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</si>
  <si>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</si>
  <si>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</si>
  <si>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</si>
  <si>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</si>
  <si>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</si>
  <si>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</si>
  <si>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</si>
  <si>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</si>
  <si>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</si>
  <si>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</si>
  <si>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</si>
  <si>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</si>
  <si>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</si>
  <si>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</si>
  <si>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</si>
  <si>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</si>
  <si>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</si>
  <si>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</si>
  <si>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</si>
  <si>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</si>
  <si>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</si>
  <si>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</si>
  <si>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</si>
  <si>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</si>
  <si>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</si>
  <si>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</si>
  <si>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</si>
  <si>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</si>
  <si>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</si>
  <si>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</si>
  <si>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</si>
  <si>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</si>
  <si>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</si>
  <si>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</si>
  <si>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</si>
  <si>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</si>
  <si>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</si>
  <si>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</si>
  <si>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</si>
  <si>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</si>
  <si>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</si>
  <si>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</si>
  <si>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</si>
  <si>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</si>
  <si>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</si>
  <si>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</si>
  <si>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</si>
  <si>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</si>
  <si>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</si>
  <si>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</si>
  <si>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</si>
  <si>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</si>
  <si>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</si>
  <si>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</si>
  <si>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</si>
  <si>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</si>
  <si>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</si>
  <si>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</si>
  <si>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</si>
  <si>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</si>
  <si>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</si>
  <si>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</si>
  <si>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</si>
  <si>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</si>
  <si>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</si>
  <si>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</si>
  <si>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</si>
  <si>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</si>
  <si>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</si>
  <si>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</si>
  <si>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</si>
  <si>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</si>
  <si>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</si>
  <si>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</si>
  <si>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</si>
  <si>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</si>
  <si>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</si>
  <si>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</si>
  <si>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</si>
  <si>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</si>
  <si>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</si>
  <si>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</si>
  <si>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</si>
  <si>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</si>
  <si>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</si>
  <si>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</si>
  <si>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</si>
  <si>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</si>
  <si>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</si>
  <si>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</si>
  <si>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</si>
  <si>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</si>
  <si>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</si>
  <si>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</si>
  <si>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</si>
  <si>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</si>
  <si>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</si>
  <si>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</si>
  <si>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</si>
  <si>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</si>
  <si>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</si>
  <si>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</si>
  <si>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</si>
  <si>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</si>
  <si>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</si>
  <si>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</si>
  <si>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</si>
  <si>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</si>
  <si>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</si>
  <si>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</si>
  <si>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</si>
  <si>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</si>
  <si>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</si>
  <si>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</si>
  <si>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</si>
  <si>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</si>
  <si>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</si>
  <si>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</si>
  <si>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</si>
  <si>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</si>
  <si>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</si>
  <si>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</si>
  <si>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</si>
  <si>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</si>
  <si>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</si>
  <si>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</si>
  <si>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</si>
  <si>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</si>
  <si>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</si>
  <si>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</si>
  <si>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</si>
  <si>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</si>
  <si>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</si>
  <si>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</si>
  <si>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</si>
  <si>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</si>
  <si>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</si>
  <si>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</si>
  <si>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</si>
  <si>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</si>
  <si>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</si>
  <si>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</si>
  <si>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</si>
  <si>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</si>
  <si>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</si>
  <si>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</si>
  <si>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</si>
  <si>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</si>
  <si>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</si>
  <si>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</si>
  <si>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</si>
  <si>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</si>
  <si>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</si>
  <si>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</si>
  <si>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</si>
  <si>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</si>
  <si>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</si>
  <si>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</si>
  <si>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</si>
  <si>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</si>
  <si>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</si>
  <si>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</si>
  <si>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</si>
  <si>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</si>
  <si>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</si>
  <si>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</si>
  <si>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</si>
  <si>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</si>
  <si>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</si>
  <si>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</si>
  <si>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</si>
  <si>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</si>
  <si>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</si>
  <si>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</si>
  <si>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</si>
  <si>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</si>
  <si>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</si>
  <si>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</si>
  <si>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</si>
  <si>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</si>
  <si>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</si>
  <si>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</si>
  <si>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</si>
  <si>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</si>
  <si>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</si>
  <si>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</si>
  <si>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</si>
  <si>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</si>
  <si>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</si>
  <si>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</si>
  <si>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</si>
  <si>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</si>
  <si>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</si>
  <si>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</si>
  <si>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</si>
  <si>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</si>
  <si>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</si>
  <si>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</si>
  <si>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</si>
  <si>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</si>
  <si>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</si>
  <si>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</si>
  <si>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</si>
  <si>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</si>
  <si>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</si>
  <si>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</si>
  <si>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</si>
  <si>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</si>
  <si>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</si>
  <si>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</si>
  <si>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</si>
  <si>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</si>
  <si>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</si>
  <si>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</si>
  <si>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</si>
  <si>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</si>
  <si>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</si>
  <si>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</si>
  <si>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</si>
  <si>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</si>
  <si>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</si>
  <si>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</si>
  <si>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</si>
  <si>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</si>
  <si>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</si>
  <si>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</si>
  <si>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</si>
  <si>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</si>
  <si>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</si>
  <si>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</si>
  <si>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</si>
  <si>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</si>
  <si>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</si>
  <si>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</si>
  <si>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</si>
  <si>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</si>
  <si>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</si>
  <si>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</si>
  <si>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</si>
  <si>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</si>
  <si>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</si>
  <si>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</si>
  <si>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</si>
  <si>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</si>
  <si>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</si>
  <si>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</si>
  <si>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</si>
  <si>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</si>
  <si>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</si>
  <si>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</si>
  <si>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</si>
  <si>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</si>
  <si>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</si>
  <si>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</si>
  <si>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</si>
  <si>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</si>
  <si>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</si>
  <si>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</si>
  <si>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</si>
  <si>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</si>
  <si>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</si>
  <si>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</si>
  <si>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</si>
  <si>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</si>
  <si>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</si>
  <si>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</si>
  <si>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</si>
  <si>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</si>
  <si>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</si>
  <si>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</si>
  <si>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</si>
  <si>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</si>
  <si>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</si>
  <si>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</si>
  <si>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</si>
  <si>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</si>
  <si>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</si>
  <si>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</si>
  <si>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</si>
  <si>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</si>
  <si>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</si>
  <si>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</si>
  <si>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</si>
  <si>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</si>
  <si>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</si>
  <si>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</si>
  <si>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</si>
  <si>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</si>
  <si>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</si>
  <si>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</si>
  <si>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</si>
  <si>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</si>
  <si>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</si>
  <si>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</si>
  <si>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</si>
  <si>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</si>
  <si>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</si>
  <si>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</si>
  <si>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</si>
  <si>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</si>
  <si>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</si>
  <si>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</si>
  <si>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</si>
  <si>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</si>
  <si>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</si>
  <si>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</si>
  <si>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</si>
  <si>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</si>
  <si>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</si>
  <si>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</si>
  <si>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</si>
  <si>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</si>
  <si>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</si>
  <si>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</si>
  <si>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</si>
  <si>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</si>
  <si>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</si>
  <si>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</si>
  <si>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</si>
  <si>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</si>
  <si>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</si>
  <si>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</si>
  <si>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</si>
  <si>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</si>
  <si>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</si>
  <si>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</si>
  <si>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</si>
  <si>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</si>
  <si>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</si>
  <si>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</si>
  <si>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</si>
  <si>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</si>
  <si>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</si>
  <si>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</si>
  <si>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</si>
  <si>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</si>
  <si>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</si>
  <si>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</si>
  <si>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</si>
  <si>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</si>
  <si>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</si>
  <si>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</si>
  <si>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</si>
  <si>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</si>
  <si>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</si>
  <si>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</si>
  <si>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</si>
  <si>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</si>
  <si>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</si>
  <si>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</si>
  <si>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</si>
  <si>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</si>
  <si>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</si>
  <si>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</si>
  <si>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</si>
  <si>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</si>
  <si>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</si>
  <si>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</si>
  <si>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</si>
  <si>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</si>
  <si>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</si>
  <si>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</si>
  <si>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</si>
  <si>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</si>
  <si>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</si>
  <si>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</si>
  <si>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</si>
  <si>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</si>
  <si>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</si>
  <si>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</si>
  <si>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</si>
  <si>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</si>
  <si>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</si>
  <si>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</si>
  <si>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</si>
  <si>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</si>
  <si>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</si>
  <si>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</si>
  <si>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</si>
  <si>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</si>
  <si>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</si>
  <si>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</si>
  <si>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</si>
  <si>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</si>
  <si>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</si>
  <si>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</si>
  <si>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</si>
  <si>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</si>
  <si>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</si>
  <si>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</si>
  <si>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</si>
  <si>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</si>
  <si>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</si>
  <si>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</si>
  <si>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</si>
  <si>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</si>
  <si>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</si>
  <si>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</si>
  <si>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</si>
  <si>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</si>
  <si>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</si>
  <si>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</si>
  <si>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</si>
  <si>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</si>
  <si>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</si>
  <si>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</si>
  <si>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</si>
  <si>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</si>
  <si>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</si>
  <si>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</si>
  <si>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</si>
  <si>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</si>
  <si>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</si>
  <si>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</si>
  <si>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</si>
  <si>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</si>
  <si>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</si>
  <si>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</si>
  <si>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</si>
  <si>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</si>
  <si>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</si>
  <si>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</si>
  <si>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</si>
  <si>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</si>
  <si>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</si>
  <si>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</si>
  <si>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</si>
  <si>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</si>
  <si>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</si>
  <si>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</si>
  <si>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</si>
  <si>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</si>
  <si>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</si>
  <si>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</si>
  <si>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</si>
  <si>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</si>
  <si>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</si>
  <si>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</si>
  <si>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</si>
  <si>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</si>
  <si>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</si>
  <si>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</si>
  <si>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</si>
  <si>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</si>
  <si>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</si>
  <si>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</si>
  <si>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</si>
  <si>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</si>
  <si>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</si>
  <si>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</si>
  <si>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</si>
  <si>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</si>
  <si>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</si>
  <si>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</si>
  <si>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</si>
  <si>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</si>
  <si>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</si>
  <si>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</si>
  <si>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</si>
  <si>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</si>
  <si>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</si>
  <si>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</si>
  <si>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</si>
  <si>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</si>
  <si>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</si>
  <si>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</si>
  <si>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</si>
  <si>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</si>
  <si>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</si>
  <si>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</si>
  <si>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</si>
  <si>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</si>
  <si>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</si>
  <si>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</si>
  <si>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</si>
  <si>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</si>
  <si>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</si>
  <si>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</si>
  <si>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</si>
  <si>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</si>
  <si>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</si>
  <si>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</si>
  <si>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</si>
  <si>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</si>
  <si>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</si>
  <si>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</si>
  <si>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</si>
  <si>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</si>
  <si>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</si>
  <si>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</si>
  <si>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</si>
  <si>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</si>
  <si>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</si>
  <si>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</si>
  <si>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</si>
  <si>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</si>
  <si>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</si>
  <si>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</si>
  <si>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</si>
  <si>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</si>
  <si>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</si>
  <si>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</si>
  <si>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</si>
  <si>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</si>
  <si>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</si>
  <si>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</si>
  <si>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</si>
  <si>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</si>
  <si>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</si>
  <si>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</si>
  <si>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</si>
  <si>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</si>
  <si>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</si>
  <si>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</si>
  <si>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</si>
  <si>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</si>
  <si>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</si>
  <si>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</si>
  <si>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</si>
  <si>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</si>
  <si>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</si>
  <si>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</si>
  <si>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</si>
  <si>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</si>
  <si>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</si>
  <si>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</si>
  <si>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</si>
  <si>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</si>
  <si>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</si>
  <si>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</si>
  <si>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</si>
  <si>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</si>
  <si>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</si>
  <si>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</si>
  <si>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</si>
  <si>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</si>
  <si>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</si>
  <si>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</si>
  <si>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</si>
  <si>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</si>
  <si>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</si>
  <si>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</si>
  <si>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</si>
  <si>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</si>
  <si>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</si>
  <si>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</si>
  <si>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</si>
  <si>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</si>
  <si>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</si>
  <si>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</si>
  <si>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</si>
  <si>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</si>
  <si>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</si>
  <si>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</si>
  <si>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</si>
  <si>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</si>
  <si>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</si>
  <si>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</si>
  <si>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</si>
  <si>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</si>
  <si>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</si>
  <si>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</si>
  <si>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</si>
  <si>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</si>
  <si>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</si>
  <si>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</si>
  <si>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</si>
  <si>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</si>
  <si>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</si>
  <si>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</si>
  <si>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</si>
  <si>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</si>
  <si>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</si>
  <si>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</si>
  <si>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</si>
  <si>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</si>
  <si>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</si>
  <si>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</si>
  <si>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</si>
  <si>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</si>
  <si>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</si>
  <si>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</si>
  <si>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</si>
  <si>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</si>
  <si>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</si>
  <si>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</si>
  <si>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</si>
  <si>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</si>
  <si>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</si>
  <si>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</si>
  <si>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</si>
  <si>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</si>
  <si>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</si>
  <si>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</si>
  <si>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</si>
  <si>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</si>
  <si>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</si>
  <si>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</si>
  <si>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</si>
  <si>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</si>
  <si>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</si>
  <si>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</si>
  <si>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</si>
  <si>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</si>
  <si>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</si>
  <si>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</si>
  <si>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</si>
  <si>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</si>
  <si>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</si>
  <si>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</si>
  <si>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</si>
  <si>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</si>
  <si>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</si>
  <si>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</si>
  <si>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</si>
  <si>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</si>
  <si>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</si>
  <si>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</si>
  <si>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</si>
  <si>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</si>
  <si>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</si>
  <si>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</si>
  <si>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</si>
  <si>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</si>
  <si>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</si>
  <si>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</si>
  <si>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</si>
  <si>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</si>
  <si>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</si>
  <si>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</si>
  <si>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</si>
  <si>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</si>
  <si>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</si>
  <si>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</si>
  <si>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</si>
  <si>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</si>
  <si>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</si>
  <si>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</si>
  <si>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</si>
  <si>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</si>
  <si>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</si>
  <si>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</si>
  <si>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</si>
  <si>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</si>
  <si>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</si>
  <si>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</si>
  <si>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</si>
  <si>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</si>
  <si>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</si>
  <si>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</si>
  <si>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</si>
  <si>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</si>
  <si>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</si>
  <si>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</si>
  <si>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</si>
  <si>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</si>
  <si>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</si>
  <si>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</si>
  <si>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</si>
  <si>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</si>
  <si>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</si>
  <si>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</si>
  <si>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</si>
  <si>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</si>
  <si>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</si>
  <si>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</si>
  <si>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</si>
  <si>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</si>
  <si>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</si>
  <si>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</si>
  <si>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</si>
  <si>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</si>
  <si>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</si>
  <si>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</si>
  <si>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</si>
  <si>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</si>
  <si>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</si>
  <si>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</si>
  <si>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</si>
  <si>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</si>
  <si>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</si>
  <si>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</si>
  <si>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</si>
  <si>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</si>
  <si>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</si>
  <si>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</si>
  <si>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</si>
  <si>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</si>
  <si>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</si>
  <si>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</si>
  <si>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</si>
  <si>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</si>
  <si>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</si>
  <si>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</si>
  <si>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</si>
  <si>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</si>
  <si>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</si>
  <si>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</si>
  <si>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</si>
  <si>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</si>
  <si>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</si>
  <si>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</si>
  <si>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</si>
  <si>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</si>
  <si>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</si>
  <si>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</si>
  <si>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</si>
  <si>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</si>
  <si>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</si>
  <si>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</si>
  <si>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</si>
  <si>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</si>
  <si>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</si>
  <si>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</si>
  <si>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</si>
  <si>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</si>
  <si>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</si>
  <si>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</si>
  <si>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</si>
  <si>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</si>
  <si>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</si>
  <si>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</si>
  <si>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</si>
  <si>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</si>
  <si>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</si>
  <si>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</si>
  <si>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</si>
  <si>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</si>
  <si>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</si>
  <si>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</si>
  <si>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</si>
  <si>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</si>
  <si>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</si>
  <si>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</si>
  <si>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</si>
  <si>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</si>
  <si>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</si>
  <si>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</si>
  <si>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</si>
  <si>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</si>
  <si>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</si>
  <si>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</si>
  <si>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</si>
  <si>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</si>
  <si>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</si>
  <si>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</si>
  <si>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</si>
  <si>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</si>
  <si>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</si>
  <si>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</si>
  <si>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</si>
  <si>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</si>
  <si>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</si>
  <si>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</si>
  <si>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</si>
  <si>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</si>
  <si>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</si>
  <si>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</si>
  <si>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</si>
  <si>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</si>
  <si>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</si>
  <si>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</si>
  <si>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</si>
  <si>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</si>
  <si>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</si>
  <si>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</si>
  <si>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</si>
  <si>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</si>
  <si>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</si>
  <si>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</si>
  <si>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</si>
  <si>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</si>
  <si>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</si>
  <si>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</si>
  <si>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</si>
  <si>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</si>
  <si>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</si>
  <si>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</si>
  <si>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</si>
  <si>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</si>
  <si>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</si>
  <si>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</si>
  <si>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</si>
  <si>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</si>
  <si>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</si>
  <si>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</si>
  <si>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</si>
  <si>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</si>
  <si>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</si>
  <si>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</si>
  <si>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</si>
  <si>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</si>
  <si>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</si>
  <si>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</si>
  <si>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</si>
  <si>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</si>
  <si>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</si>
  <si>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</si>
  <si>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</si>
  <si>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</si>
  <si>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</si>
  <si>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</si>
  <si>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</si>
  <si>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</si>
  <si>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</si>
  <si>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</si>
  <si>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</si>
  <si>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</si>
  <si>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</si>
  <si>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</si>
  <si>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</si>
  <si>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</si>
  <si>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</si>
  <si>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</si>
  <si>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</si>
  <si>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</si>
  <si>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</si>
  <si>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</si>
  <si>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</si>
  <si>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</si>
  <si>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</si>
  <si>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</si>
  <si>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</si>
  <si>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</si>
  <si>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</si>
  <si>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</si>
  <si>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</si>
  <si>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</si>
  <si>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</si>
  <si>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</si>
  <si>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</si>
  <si>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</si>
  <si>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</si>
  <si>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</si>
  <si>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</si>
  <si>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</si>
  <si>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</si>
  <si>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</si>
  <si>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</si>
  <si>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</si>
  <si>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</si>
  <si>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</si>
  <si>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</si>
  <si>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</si>
  <si>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</si>
  <si>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</si>
  <si>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</si>
  <si>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</si>
  <si>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</si>
  <si>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</si>
  <si>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</si>
  <si>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</si>
  <si>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</si>
  <si>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</si>
  <si>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</si>
  <si>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</si>
  <si>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</si>
  <si>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</si>
  <si>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</si>
  <si>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</si>
  <si>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</si>
  <si>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</si>
  <si>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</si>
  <si>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</si>
  <si>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</si>
  <si>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</si>
  <si>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</si>
  <si>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</si>
  <si>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</si>
  <si>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</si>
  <si>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</si>
  <si>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</si>
  <si>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</si>
  <si>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</si>
  <si>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</si>
  <si>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</si>
  <si>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</si>
  <si>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</si>
  <si>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</si>
  <si>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</si>
  <si>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</si>
  <si>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</si>
  <si>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</si>
  <si>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</si>
  <si>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</si>
  <si>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</si>
  <si>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</si>
  <si>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</si>
  <si>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</si>
  <si>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</si>
  <si>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</si>
  <si>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</si>
  <si>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</si>
  <si>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</si>
  <si>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</si>
  <si>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</si>
  <si>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</si>
  <si>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</si>
  <si>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</si>
  <si>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</si>
  <si>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</si>
  <si>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</si>
  <si>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</si>
  <si>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</si>
  <si>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</si>
  <si>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</si>
  <si>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</si>
  <si>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</si>
  <si>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</si>
  <si>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</si>
  <si>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</si>
  <si>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</si>
  <si>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</si>
  <si>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</si>
  <si>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</si>
  <si>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</si>
  <si>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</si>
  <si>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</si>
  <si>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</si>
  <si>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</si>
  <si>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</si>
  <si>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</si>
  <si>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</si>
  <si>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</si>
  <si>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</si>
  <si>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</si>
  <si>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</si>
  <si>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</si>
  <si>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</si>
  <si>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</si>
  <si>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</si>
  <si>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</si>
  <si>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</si>
  <si>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</si>
  <si>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</si>
  <si>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</si>
  <si>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</si>
  <si>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</si>
  <si>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</si>
  <si>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</si>
  <si>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</si>
  <si>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</si>
  <si>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</si>
  <si>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</si>
  <si>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</si>
  <si>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</si>
  <si>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</si>
  <si>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</si>
  <si>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</si>
  <si>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</si>
  <si>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</si>
  <si>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</si>
  <si>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</si>
  <si>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</si>
  <si>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</si>
  <si>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</si>
  <si>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</si>
  <si>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</si>
  <si>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</si>
  <si>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</si>
  <si>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</si>
  <si>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</si>
  <si>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</si>
  <si>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</si>
  <si>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</si>
  <si>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</si>
  <si>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</si>
  <si>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</si>
  <si>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</si>
  <si>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</si>
  <si>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</si>
  <si>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</si>
  <si>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</si>
  <si>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</si>
  <si>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</si>
  <si>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</si>
  <si>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</si>
  <si>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</si>
  <si>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</si>
  <si>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</si>
  <si>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</si>
  <si>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</si>
  <si>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</si>
  <si>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</si>
  <si>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</si>
  <si>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</si>
  <si>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</si>
  <si>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</si>
  <si>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</si>
  <si>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</si>
  <si>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</si>
  <si>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</si>
  <si>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</si>
  <si>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</si>
  <si>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</si>
  <si>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</si>
  <si>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</si>
  <si>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</si>
  <si>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</si>
  <si>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</si>
  <si>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</si>
  <si>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</si>
  <si>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</si>
  <si>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</si>
  <si>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</si>
  <si>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</si>
  <si>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</si>
  <si>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</si>
  <si>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</si>
  <si>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</si>
  <si>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</si>
  <si>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</si>
  <si>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</si>
  <si>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</si>
  <si>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</si>
  <si>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</si>
  <si>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</si>
  <si>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</si>
  <si>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</si>
  <si>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</si>
  <si>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</si>
  <si>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</si>
  <si>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</si>
  <si>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</si>
  <si>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</si>
  <si>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</si>
  <si>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</si>
  <si>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</si>
  <si>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</si>
  <si>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</si>
  <si>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</si>
  <si>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</si>
  <si>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</si>
  <si>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</si>
  <si>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</si>
  <si>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</si>
  <si>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</si>
  <si>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</si>
  <si>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</si>
  <si>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</si>
  <si>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</si>
  <si>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</si>
  <si>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</si>
  <si>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</si>
  <si>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</si>
  <si>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</si>
  <si>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</si>
  <si>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</si>
  <si>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</si>
  <si>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</si>
  <si>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</si>
  <si>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</si>
  <si>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</si>
  <si>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</si>
  <si>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</si>
  <si>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</si>
  <si>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</si>
  <si>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</si>
  <si>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</si>
  <si>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</si>
  <si>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</si>
  <si>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</si>
  <si>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</si>
  <si>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</si>
  <si>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</si>
  <si>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</si>
  <si>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</si>
  <si>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</si>
  <si>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</si>
  <si>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</si>
  <si>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</si>
  <si>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</si>
  <si>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</si>
  <si>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</si>
  <si>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</si>
  <si>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</si>
  <si>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</si>
  <si>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</si>
  <si>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</si>
  <si>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</si>
  <si>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</si>
  <si>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</si>
  <si>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</si>
  <si>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</si>
  <si>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</si>
  <si>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</si>
  <si>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</si>
  <si>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</si>
  <si>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</si>
  <si>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</si>
  <si>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</si>
  <si>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</si>
  <si>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</si>
  <si>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</si>
  <si>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</si>
  <si>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</si>
  <si>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</si>
  <si>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</si>
  <si>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</si>
  <si>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</si>
  <si>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</si>
  <si>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</si>
  <si>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</si>
  <si>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</si>
  <si>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</si>
  <si>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</si>
  <si>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</si>
  <si>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</si>
  <si>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</si>
  <si>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</si>
  <si>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</si>
  <si>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</si>
  <si>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</si>
  <si>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</si>
  <si>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</si>
  <si>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</si>
  <si>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</si>
  <si>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</si>
  <si>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</si>
  <si>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</si>
  <si>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</si>
  <si>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</si>
  <si>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</si>
  <si>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</si>
  <si>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</si>
  <si>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</si>
  <si>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</si>
  <si>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</si>
  <si>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</si>
  <si>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</si>
  <si>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</si>
  <si>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</si>
  <si>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</si>
  <si>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</si>
  <si>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</si>
  <si>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</si>
  <si>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</si>
  <si>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</si>
  <si>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</si>
  <si>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</si>
  <si>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</si>
  <si>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</si>
  <si>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</si>
  <si>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</si>
  <si>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</si>
  <si>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</si>
  <si>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</si>
  <si>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</si>
  <si>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</si>
  <si>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</si>
  <si>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</si>
  <si>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</si>
  <si>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</si>
  <si>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</si>
  <si>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</si>
  <si>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</si>
  <si>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</si>
  <si>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</si>
  <si>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</si>
  <si>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</si>
  <si>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</si>
  <si>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</si>
  <si>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</si>
  <si>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</si>
  <si>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</si>
  <si>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</si>
  <si>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</si>
  <si>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</si>
  <si>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</si>
  <si>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</si>
  <si>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</si>
  <si>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</si>
  <si>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</si>
  <si>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</si>
  <si>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</si>
  <si>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</si>
  <si>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</si>
  <si>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</si>
  <si>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</si>
  <si>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</si>
  <si>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</si>
  <si>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</si>
  <si>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</si>
  <si>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</si>
  <si>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</si>
  <si>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</si>
  <si>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</si>
  <si>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</si>
  <si>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</si>
  <si>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</si>
  <si>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</si>
  <si>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</si>
  <si>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</si>
  <si>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</si>
  <si>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</si>
  <si>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</si>
  <si>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</si>
  <si>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</si>
  <si>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</si>
  <si>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</si>
  <si>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</si>
  <si>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</si>
  <si>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</si>
  <si>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</si>
  <si>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</si>
  <si>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</si>
  <si>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</si>
  <si>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</si>
  <si>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</si>
  <si>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</si>
  <si>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</si>
  <si>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</si>
  <si>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</si>
  <si>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</si>
  <si>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</si>
  <si>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</si>
  <si>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</si>
  <si>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</si>
  <si>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</si>
  <si>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</si>
  <si>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</si>
  <si>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</si>
  <si>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</si>
  <si>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</si>
  <si>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</si>
  <si>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</si>
  <si>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</si>
  <si>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</si>
  <si>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</si>
  <si>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</si>
  <si>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</si>
  <si>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</si>
  <si>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</si>
  <si>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</si>
  <si>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</si>
  <si>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</si>
  <si>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</si>
  <si>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</si>
  <si>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</si>
  <si>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</si>
  <si>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</si>
  <si>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</si>
  <si>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</si>
  <si>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</si>
  <si>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</si>
  <si>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</si>
  <si>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</si>
  <si>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</si>
  <si>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</si>
  <si>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</si>
  <si>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</si>
  <si>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</si>
  <si>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</si>
  <si>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</si>
  <si>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</si>
  <si>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</si>
  <si>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</si>
  <si>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</si>
  <si>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</si>
  <si>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</si>
  <si>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</si>
  <si>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</si>
  <si>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</si>
  <si>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</si>
  <si>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</si>
  <si>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</si>
  <si>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</si>
  <si>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</si>
  <si>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</si>
  <si>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</si>
  <si>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</si>
  <si>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</si>
  <si>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</si>
  <si>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</si>
  <si>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</si>
  <si>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</si>
  <si>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</si>
  <si>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</si>
  <si>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</si>
  <si>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</si>
  <si>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</si>
  <si>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</si>
  <si>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</si>
  <si>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</si>
  <si>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</si>
  <si>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</si>
  <si>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</si>
  <si>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</si>
  <si>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</si>
  <si>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</si>
  <si>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</si>
  <si>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</si>
  <si>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</si>
  <si>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</si>
  <si>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</si>
  <si>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</si>
  <si>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</si>
  <si>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</si>
  <si>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</si>
  <si>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</si>
  <si>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</si>
  <si>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</si>
  <si>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</si>
  <si>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</si>
  <si>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</si>
  <si>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</si>
  <si>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</si>
  <si>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</si>
  <si>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</si>
  <si>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</si>
  <si>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</si>
  <si>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</si>
  <si>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</si>
  <si>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</si>
  <si>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</si>
  <si>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</si>
  <si>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</si>
  <si>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</si>
  <si>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</si>
  <si>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</si>
  <si>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</si>
  <si>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</si>
  <si>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</si>
  <si>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</si>
  <si>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</si>
  <si>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</si>
  <si>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</si>
  <si>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</si>
  <si>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</si>
  <si>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</si>
  <si>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</si>
  <si>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</si>
  <si>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</si>
  <si>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</si>
  <si>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</si>
  <si>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</si>
  <si>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</si>
  <si>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</si>
  <si>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</si>
  <si>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</si>
  <si>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</si>
  <si>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</si>
  <si>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</si>
  <si>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</si>
  <si>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</si>
  <si>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</si>
  <si>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</si>
  <si>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</si>
  <si>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</si>
  <si>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</si>
  <si>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</si>
  <si>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</si>
  <si>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</si>
  <si>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</si>
  <si>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</si>
  <si>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</si>
  <si>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</si>
  <si>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</si>
  <si>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</si>
  <si>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</si>
  <si>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</si>
  <si>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</si>
  <si>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</si>
  <si>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</si>
  <si>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</si>
  <si>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</si>
  <si>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</si>
  <si>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</si>
  <si>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</si>
  <si>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</si>
  <si>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</si>
  <si>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</si>
  <si>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</si>
  <si>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</si>
  <si>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</si>
  <si>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</si>
  <si>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</si>
  <si>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</si>
  <si>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</si>
  <si>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</si>
  <si>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</si>
  <si>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</si>
  <si>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</si>
  <si>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</si>
  <si>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</si>
  <si>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</si>
  <si>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</si>
  <si>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</si>
  <si>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</si>
  <si>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</si>
  <si>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</si>
  <si>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</si>
  <si>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</si>
  <si>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</si>
  <si>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</si>
  <si>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</si>
  <si>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</si>
  <si>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</si>
  <si>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</si>
  <si>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</si>
  <si>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</si>
  <si>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</si>
  <si>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</si>
  <si>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</si>
  <si>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</si>
  <si>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</si>
  <si>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</si>
  <si>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</si>
  <si>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</si>
  <si>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</si>
  <si>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</si>
  <si>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</si>
  <si>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</si>
  <si>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</si>
  <si>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</si>
  <si>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</si>
  <si>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</si>
  <si>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</si>
  <si>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</si>
  <si>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</si>
  <si>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</si>
  <si>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</si>
  <si>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</si>
  <si>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</si>
  <si>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</si>
  <si>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</si>
  <si>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</si>
  <si>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</si>
  <si>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</si>
  <si>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</si>
  <si>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</si>
  <si>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</si>
  <si>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</si>
  <si>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</si>
  <si>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</si>
  <si>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</si>
  <si>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</si>
  <si>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</si>
  <si>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</si>
  <si>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</si>
  <si>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</si>
  <si>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</si>
  <si>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</si>
  <si>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</si>
  <si>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</si>
  <si>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</si>
  <si>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</si>
  <si>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</si>
  <si>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</si>
  <si>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</si>
  <si>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</si>
  <si>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</si>
  <si>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</si>
  <si>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</si>
  <si>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</si>
  <si>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</si>
  <si>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</si>
  <si>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</si>
  <si>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</si>
  <si>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</si>
  <si>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</si>
  <si>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</si>
  <si>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</si>
  <si>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</si>
  <si>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</si>
  <si>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</si>
  <si>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</si>
  <si>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</si>
  <si>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</si>
  <si>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</si>
  <si>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</si>
  <si>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</si>
  <si>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</si>
  <si>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</si>
  <si>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</si>
  <si>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</si>
  <si>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</si>
  <si>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</si>
  <si>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</si>
  <si>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</si>
  <si>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</si>
  <si>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</si>
  <si>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</si>
  <si>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</si>
  <si>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</si>
  <si>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</si>
  <si>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</si>
  <si>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</si>
  <si>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</si>
  <si>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</si>
  <si>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</si>
  <si>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</si>
  <si>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</si>
  <si>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</si>
  <si>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</si>
  <si>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</si>
  <si>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</si>
  <si>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</si>
  <si>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</si>
  <si>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</si>
  <si>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</si>
  <si>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</si>
  <si>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</si>
  <si>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</si>
  <si>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</si>
  <si>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</si>
  <si>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</si>
  <si>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</si>
  <si>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</si>
  <si>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</si>
  <si>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</si>
  <si>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</si>
  <si>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</si>
  <si>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</si>
  <si>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</si>
  <si>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</si>
  <si>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</si>
  <si>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</si>
  <si>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</si>
  <si>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</si>
  <si>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</si>
  <si>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</si>
  <si>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</si>
  <si>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</si>
  <si>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</si>
  <si>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</si>
  <si>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</si>
  <si>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</si>
  <si>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</si>
  <si>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</si>
  <si>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</si>
  <si>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</si>
  <si>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</si>
  <si>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</si>
  <si>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</si>
  <si>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</si>
  <si>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</si>
  <si>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</si>
  <si>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</si>
  <si>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</si>
  <si>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</si>
  <si>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</si>
  <si>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</si>
  <si>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</si>
  <si>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</si>
  <si>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</si>
  <si>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</si>
  <si>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</si>
  <si>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</si>
  <si>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</si>
  <si>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</si>
  <si>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</si>
  <si>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</si>
  <si>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</si>
  <si>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</si>
  <si>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</si>
  <si>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</si>
  <si>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</si>
  <si>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</si>
  <si>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</si>
  <si>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</si>
  <si>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</si>
  <si>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</si>
  <si>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</si>
  <si>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</si>
  <si>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</si>
  <si>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</si>
  <si>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</si>
  <si>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</si>
  <si>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</si>
  <si>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</si>
  <si>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</si>
  <si>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</si>
  <si>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</si>
  <si>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</si>
  <si>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</si>
  <si>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</si>
  <si>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</si>
  <si>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</si>
  <si>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</si>
  <si>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</si>
  <si>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</si>
  <si>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</si>
  <si>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</si>
  <si>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</si>
  <si>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</si>
  <si>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</si>
  <si>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</si>
  <si>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</si>
  <si>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</si>
  <si>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</si>
  <si>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</si>
  <si>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</si>
  <si>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</si>
  <si>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</si>
  <si>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</si>
  <si>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</si>
  <si>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</si>
  <si>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</si>
  <si>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</si>
  <si>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</si>
  <si>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</si>
  <si>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</si>
  <si>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</si>
  <si>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</si>
  <si>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</si>
  <si>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</si>
  <si>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</si>
  <si>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</si>
  <si>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</si>
  <si>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</si>
  <si>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</si>
  <si>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</si>
  <si>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</si>
  <si>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</si>
  <si>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</si>
  <si>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</si>
  <si>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</si>
  <si>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</si>
  <si>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</si>
  <si>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</si>
  <si>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</si>
  <si>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</si>
  <si>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</si>
  <si>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</si>
  <si>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</si>
  <si>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</si>
  <si>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</si>
  <si>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</si>
  <si>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</si>
  <si>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</si>
  <si>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</si>
  <si>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</si>
  <si>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</si>
  <si>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</si>
  <si>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</si>
  <si>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</si>
  <si>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</si>
  <si>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</si>
  <si>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</si>
  <si>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</si>
  <si>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</si>
  <si>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</si>
  <si>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</si>
  <si>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</si>
  <si>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</si>
  <si>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</si>
  <si>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</si>
  <si>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</si>
  <si>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</si>
  <si>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</si>
  <si>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</si>
  <si>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</si>
  <si>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</si>
  <si>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</si>
  <si>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</si>
  <si>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</si>
  <si>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</si>
  <si>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</si>
  <si>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</si>
  <si>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</si>
  <si>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</si>
  <si>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</si>
  <si>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</si>
  <si>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</si>
  <si>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</si>
  <si>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</si>
  <si>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</si>
  <si>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</si>
  <si>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</si>
  <si>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</si>
  <si>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</si>
  <si>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</si>
  <si>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</si>
  <si>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</si>
  <si>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</si>
  <si>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</si>
  <si>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</si>
  <si>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</si>
  <si>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</si>
  <si>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</si>
  <si>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</si>
  <si>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</si>
  <si>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</si>
  <si>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</si>
  <si>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</si>
  <si>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</si>
  <si>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</si>
  <si>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</si>
  <si>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</si>
  <si>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</si>
  <si>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</si>
  <si>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</si>
  <si>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</si>
  <si>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</si>
  <si>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</si>
  <si>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</si>
  <si>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</si>
  <si>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</si>
  <si>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</si>
  <si>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</si>
  <si>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</si>
  <si>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</si>
  <si>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</si>
  <si>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</si>
  <si>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</si>
  <si>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</si>
  <si>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</si>
  <si>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</si>
  <si>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</si>
  <si>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</si>
  <si>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</si>
  <si>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</si>
  <si>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</si>
  <si>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</si>
  <si>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</si>
  <si>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</si>
  <si>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</si>
  <si>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</si>
  <si>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</si>
  <si>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</si>
  <si>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</si>
  <si>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</si>
  <si>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</si>
  <si>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</si>
  <si>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</si>
  <si>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</si>
  <si>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</si>
  <si>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</si>
  <si>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</si>
  <si>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</si>
  <si>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</si>
  <si>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</si>
  <si>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</si>
  <si>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</si>
  <si>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</si>
  <si>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</si>
  <si>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</si>
  <si>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</si>
  <si>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</si>
  <si>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</si>
  <si>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</si>
  <si>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</si>
  <si>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</si>
  <si>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</si>
  <si>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</si>
  <si>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</si>
  <si>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</si>
  <si>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</si>
  <si>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</si>
  <si>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</si>
  <si>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</si>
  <si>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</si>
  <si>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</si>
  <si>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</si>
  <si>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</si>
  <si>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</si>
  <si>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</si>
  <si>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</si>
  <si>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</si>
  <si>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</si>
  <si>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</si>
  <si>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</si>
  <si>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</si>
  <si>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</si>
  <si>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</si>
  <si>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</si>
  <si>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</si>
  <si>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</si>
  <si>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</si>
  <si>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</si>
  <si>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</si>
  <si>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</si>
  <si>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</si>
  <si>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</si>
  <si>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</si>
  <si>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</si>
  <si>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</si>
  <si>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</si>
  <si>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</si>
  <si>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</si>
  <si>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</si>
  <si>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</si>
  <si>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</si>
  <si>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</si>
  <si>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</si>
  <si>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</si>
  <si>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</si>
  <si>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</si>
  <si>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</si>
  <si>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</si>
  <si>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</si>
  <si>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</si>
  <si>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</si>
  <si>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</si>
  <si>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</si>
  <si>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</si>
  <si>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</si>
  <si>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</si>
  <si>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</si>
  <si>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</si>
  <si>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</si>
  <si>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</si>
  <si>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</si>
  <si>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</si>
  <si>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</si>
  <si>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</si>
  <si>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</si>
  <si>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</si>
  <si>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</si>
  <si>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</si>
  <si>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</si>
  <si>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</si>
  <si>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</si>
  <si>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</si>
  <si>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</si>
  <si>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</si>
  <si>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</si>
  <si>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</si>
  <si>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</si>
  <si>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</si>
  <si>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</si>
  <si>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</si>
  <si>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</si>
  <si>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</si>
  <si>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</si>
  <si>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</si>
  <si>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</si>
  <si>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</si>
  <si>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</si>
  <si>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</si>
  <si>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</si>
  <si>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</si>
  <si>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</si>
  <si>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</si>
  <si>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</si>
  <si>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</si>
  <si>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</si>
  <si>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</si>
  <si>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</si>
  <si>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</si>
  <si>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</si>
  <si>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</si>
  <si>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</si>
  <si>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</si>
  <si>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</si>
  <si>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</si>
  <si>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</si>
  <si>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</si>
  <si>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</si>
  <si>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</si>
  <si>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</si>
  <si>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</si>
  <si>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</si>
  <si>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</si>
  <si>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</si>
  <si>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</si>
  <si>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</si>
  <si>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</si>
  <si>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</si>
  <si>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</si>
  <si>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</si>
  <si>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</si>
  <si>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</si>
  <si>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</si>
  <si>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</si>
  <si>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</si>
  <si>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</si>
  <si>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</si>
  <si>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</si>
  <si>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</si>
  <si>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</si>
  <si>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</si>
  <si>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</si>
  <si>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</si>
  <si>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</si>
  <si>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</si>
  <si>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</si>
  <si>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</si>
  <si>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</si>
  <si>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</si>
  <si>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</si>
  <si>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</si>
  <si>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</si>
  <si>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</si>
  <si>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</si>
  <si>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</si>
  <si>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</si>
  <si>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</si>
  <si>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</si>
  <si>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</si>
  <si>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</si>
  <si>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</si>
  <si>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</si>
  <si>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</si>
  <si>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</si>
  <si>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</si>
  <si>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</si>
  <si>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</si>
  <si>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</si>
  <si>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</si>
  <si>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</si>
  <si>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</si>
  <si>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</si>
  <si>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</si>
  <si>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</si>
  <si>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</si>
  <si>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</si>
  <si>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</si>
  <si>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</si>
  <si>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</si>
  <si>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</si>
  <si>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</si>
  <si>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</si>
  <si>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</si>
  <si>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</si>
  <si>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</si>
  <si>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</si>
  <si>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</si>
  <si>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</si>
  <si>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</si>
  <si>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</si>
  <si>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</si>
  <si>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</si>
  <si>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</si>
  <si>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</si>
  <si>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</si>
  <si>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</si>
  <si>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</si>
  <si>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</si>
  <si>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</si>
  <si>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</si>
  <si>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</si>
  <si>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</si>
  <si>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</si>
  <si>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</si>
  <si>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</si>
  <si>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</si>
  <si>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</si>
  <si>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</si>
  <si>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</si>
  <si>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</si>
  <si>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</si>
  <si>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</si>
  <si>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</si>
  <si>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</si>
  <si>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</si>
  <si>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</si>
  <si>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</si>
  <si>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</si>
  <si>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</si>
  <si>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</si>
  <si>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</si>
  <si>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</si>
  <si>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</si>
  <si>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</si>
  <si>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</si>
  <si>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</si>
  <si>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</si>
  <si>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</si>
  <si>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</si>
  <si>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</si>
  <si>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</si>
  <si>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</si>
  <si>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</si>
  <si>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</si>
  <si>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</si>
  <si>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</si>
  <si>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</si>
  <si>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</si>
  <si>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</si>
  <si>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</si>
  <si>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</si>
  <si>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</si>
  <si>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</si>
  <si>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</si>
  <si>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</si>
  <si>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</si>
  <si>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</si>
  <si>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</si>
  <si>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</si>
  <si>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</si>
  <si>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</si>
  <si>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</si>
  <si>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</si>
  <si>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</si>
  <si>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</si>
  <si>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</si>
  <si>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</si>
  <si>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</si>
  <si>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</si>
  <si>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</si>
  <si>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</si>
  <si>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</si>
  <si>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</si>
  <si>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</si>
  <si>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</si>
  <si>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</si>
  <si>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</si>
  <si>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</si>
  <si>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</si>
  <si>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</si>
  <si>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</si>
  <si>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</si>
  <si>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</si>
  <si>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</si>
  <si>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</si>
  <si>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</si>
  <si>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</si>
  <si>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</si>
  <si>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</si>
  <si>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</si>
  <si>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</si>
  <si>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</si>
  <si>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</si>
  <si>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</si>
  <si>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</si>
  <si>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</si>
  <si>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</si>
  <si>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</si>
  <si>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</si>
  <si>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</si>
  <si>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</si>
  <si>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</si>
  <si>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</si>
  <si>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</si>
  <si>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</si>
  <si>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</si>
  <si>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</si>
  <si>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</si>
  <si>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</si>
  <si>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</si>
  <si>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</si>
  <si>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</si>
  <si>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</si>
  <si>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</si>
  <si>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</si>
  <si>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</si>
  <si>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</si>
  <si>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</si>
  <si>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</si>
  <si>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</si>
  <si>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</si>
  <si>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</si>
  <si>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</si>
  <si>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</si>
  <si>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</si>
  <si>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</si>
  <si>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</si>
  <si>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</si>
  <si>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</si>
  <si>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</si>
  <si>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</si>
  <si>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</si>
  <si>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</si>
  <si>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</si>
  <si>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</si>
  <si>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</si>
  <si>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</si>
  <si>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</si>
  <si>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</si>
  <si>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</si>
  <si>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</si>
  <si>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</si>
  <si>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</si>
  <si>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</si>
  <si>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</si>
  <si>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</si>
  <si>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</si>
  <si>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</si>
  <si>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</si>
  <si>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</si>
  <si>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</si>
  <si>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</si>
  <si>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</si>
  <si>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</si>
  <si>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</si>
  <si>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</si>
  <si>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</si>
  <si>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</si>
  <si>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</si>
  <si>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</si>
  <si>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</si>
  <si>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</si>
  <si>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</si>
  <si>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</si>
  <si>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</si>
  <si>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</si>
  <si>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</si>
  <si>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</si>
  <si>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</si>
  <si>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</si>
  <si>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</si>
  <si>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</si>
  <si>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</si>
  <si>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</si>
  <si>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</si>
  <si>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</si>
  <si>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</si>
  <si>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</si>
  <si>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</si>
  <si>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</si>
  <si>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</si>
  <si>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</si>
  <si>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</si>
  <si>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</si>
  <si>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</si>
  <si>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</si>
  <si>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</si>
  <si>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</si>
  <si>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</si>
  <si>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</si>
  <si>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</si>
  <si>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</si>
  <si>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</si>
  <si>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</si>
  <si>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</si>
  <si>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</si>
  <si>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</si>
  <si>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</si>
  <si>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</si>
  <si>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</si>
  <si>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</si>
  <si>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</si>
  <si>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</si>
  <si>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</si>
  <si>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</si>
  <si>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</si>
  <si>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</si>
  <si>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</si>
  <si>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</si>
  <si>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</si>
  <si>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</si>
  <si>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</si>
  <si>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</si>
  <si>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</si>
  <si>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</si>
  <si>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</si>
  <si>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</si>
  <si>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</si>
  <si>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</si>
  <si>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</si>
  <si>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</si>
  <si>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</si>
  <si>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</si>
  <si>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</si>
  <si>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</si>
  <si>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</si>
  <si>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</si>
  <si>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</si>
  <si>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</si>
  <si>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</si>
  <si>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</si>
  <si>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</si>
  <si>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</si>
  <si>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</si>
  <si>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</si>
  <si>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</si>
  <si>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</si>
  <si>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</si>
  <si>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</si>
  <si>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</si>
  <si>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</si>
  <si>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</si>
  <si>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</si>
  <si>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</si>
  <si>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</si>
  <si>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</si>
  <si>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</si>
  <si>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</si>
  <si>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</si>
  <si>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</si>
  <si>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</si>
  <si>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</si>
  <si>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</si>
  <si>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</si>
  <si>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</si>
  <si>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</si>
  <si>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</si>
  <si>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</si>
  <si>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</si>
  <si>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</si>
  <si>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</si>
  <si>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</si>
  <si>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</si>
  <si>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</si>
  <si>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</si>
  <si>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</si>
  <si>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</si>
  <si>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</si>
  <si>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</si>
  <si>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</si>
  <si>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</si>
  <si>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</si>
  <si>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</si>
  <si>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</si>
  <si>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</si>
  <si>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</si>
  <si>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</si>
  <si>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</si>
  <si>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</si>
  <si>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</si>
  <si>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</si>
  <si>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</si>
  <si>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</si>
  <si>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</si>
  <si>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</si>
  <si>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</si>
  <si>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</si>
  <si>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</si>
  <si>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</si>
  <si>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</si>
  <si>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</si>
  <si>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</si>
  <si>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</si>
  <si>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</si>
  <si>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</si>
  <si>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</si>
  <si>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</si>
  <si>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</si>
  <si>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</si>
  <si>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</si>
  <si>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</si>
  <si>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</si>
  <si>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</si>
  <si>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</si>
  <si>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</si>
  <si>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</si>
  <si>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</si>
  <si>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</si>
  <si>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</si>
  <si>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</si>
  <si>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</si>
  <si>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</si>
  <si>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</si>
  <si>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</si>
  <si>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</si>
  <si>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</si>
  <si>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</si>
  <si>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</si>
  <si>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</si>
  <si>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</si>
  <si>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</si>
  <si>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</si>
  <si>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</si>
  <si>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</si>
  <si>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</si>
  <si>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</si>
  <si>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</si>
  <si>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</si>
  <si>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</si>
  <si>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</si>
  <si>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</si>
  <si>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</si>
  <si>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</si>
  <si>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</si>
  <si>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</si>
  <si>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</si>
  <si>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</si>
  <si>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</si>
  <si>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</si>
  <si>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</si>
  <si>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</si>
  <si>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</si>
  <si>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</si>
  <si>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</si>
  <si>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</si>
  <si>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</si>
  <si>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</si>
  <si>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</si>
  <si>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</si>
  <si>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</si>
  <si>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</si>
  <si>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</si>
  <si>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</si>
  <si>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</si>
  <si>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</si>
  <si>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</si>
  <si>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</si>
  <si>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</si>
  <si>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</si>
  <si>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</si>
  <si>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</si>
  <si>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</si>
  <si>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</si>
  <si>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</si>
  <si>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</si>
  <si>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</si>
  <si>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</si>
  <si>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</si>
  <si>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</si>
  <si>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</si>
  <si>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</si>
  <si>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</si>
  <si>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</si>
  <si>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</si>
  <si>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</si>
  <si>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</si>
  <si>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</si>
  <si>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</si>
  <si>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</si>
  <si>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</si>
  <si>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</si>
  <si>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</si>
  <si>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</si>
  <si>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</si>
  <si>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</si>
  <si>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</si>
  <si>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</si>
  <si>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</si>
  <si>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</si>
  <si>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</si>
  <si>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</si>
  <si>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</si>
  <si>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</si>
  <si>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</si>
  <si>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</si>
  <si>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</si>
  <si>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</si>
  <si>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</si>
  <si>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</si>
  <si>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</si>
  <si>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</si>
  <si>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</si>
  <si>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</si>
  <si>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</si>
  <si>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</si>
  <si>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</si>
  <si>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</si>
  <si>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</si>
  <si>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</si>
  <si>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</si>
  <si>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</si>
  <si>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</si>
  <si>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</si>
  <si>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</si>
  <si>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</si>
  <si>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</si>
  <si>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</si>
  <si>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</si>
  <si>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</si>
  <si>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</si>
  <si>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</si>
  <si>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</si>
  <si>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</si>
  <si>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</si>
  <si>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</si>
  <si>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</si>
  <si>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</si>
  <si>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</si>
  <si>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</si>
  <si>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</si>
  <si>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</si>
  <si>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</si>
  <si>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</si>
  <si>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</si>
  <si>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</si>
  <si>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</si>
  <si>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</si>
  <si>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</si>
  <si>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</si>
  <si>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</si>
  <si>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</si>
  <si>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</si>
  <si>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</si>
  <si>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</si>
  <si>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</si>
  <si>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</si>
  <si>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</si>
  <si>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</si>
  <si>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</si>
  <si>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</si>
  <si>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</si>
  <si>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</si>
  <si>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</si>
  <si>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</si>
  <si>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</si>
  <si>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</si>
  <si>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</si>
  <si>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</si>
  <si>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</si>
  <si>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</si>
  <si>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</si>
  <si>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</si>
  <si>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</si>
  <si>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</si>
  <si>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</si>
  <si>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</si>
  <si>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</si>
  <si>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</si>
  <si>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</si>
  <si>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</si>
  <si>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</si>
  <si>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</si>
  <si>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</si>
  <si>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</si>
  <si>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</si>
  <si>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</si>
  <si>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</si>
  <si>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</si>
  <si>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</si>
  <si>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</si>
  <si>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</si>
  <si>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</si>
  <si>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</si>
  <si>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</si>
  <si>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</si>
  <si>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</si>
  <si>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</si>
  <si>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</si>
  <si>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</si>
  <si>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</si>
  <si>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</si>
  <si>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</si>
  <si>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</si>
  <si>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</si>
  <si>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</si>
  <si>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</si>
  <si>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</si>
  <si>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</si>
  <si>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</si>
  <si>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</si>
  <si>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</si>
  <si>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</si>
  <si>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</si>
  <si>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</si>
  <si>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</si>
  <si>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</si>
  <si>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</si>
  <si>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</si>
  <si>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</si>
  <si>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</si>
  <si>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</si>
  <si>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</si>
  <si>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</si>
  <si>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</si>
  <si>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</si>
  <si>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</si>
  <si>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</si>
  <si>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</si>
  <si>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</si>
  <si>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</si>
  <si>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</si>
  <si>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</si>
  <si>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</si>
  <si>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</si>
  <si>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</si>
  <si>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</si>
  <si>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</si>
  <si>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</si>
  <si>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</si>
  <si>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</si>
  <si>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</si>
  <si>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</si>
  <si>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</si>
  <si>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</si>
  <si>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</si>
  <si>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</si>
  <si>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</si>
  <si>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</si>
  <si>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</si>
  <si>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</si>
  <si>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</si>
  <si>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</si>
  <si>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</si>
  <si>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</si>
  <si>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</si>
  <si>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</si>
  <si>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</si>
  <si>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</si>
  <si>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</si>
  <si>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</si>
  <si>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</si>
  <si>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</si>
  <si>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</si>
  <si>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</si>
  <si>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</si>
  <si>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</si>
  <si>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</si>
  <si>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</si>
  <si>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</si>
  <si>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</si>
  <si>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</si>
  <si>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</si>
  <si>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</si>
  <si>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</si>
  <si>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</si>
  <si>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</si>
  <si>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</si>
  <si>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</si>
  <si>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</si>
  <si>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</si>
  <si>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</si>
  <si>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</si>
  <si>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</si>
  <si>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</si>
  <si>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</si>
  <si>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</si>
  <si>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</si>
  <si>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</si>
  <si>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</si>
  <si>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</si>
  <si>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</si>
  <si>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</si>
  <si>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</si>
  <si>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</si>
  <si>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</si>
  <si>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</si>
  <si>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</si>
  <si>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</si>
  <si>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</si>
  <si>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</si>
  <si>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</si>
  <si>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</si>
  <si>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</si>
  <si>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</si>
  <si>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</si>
  <si>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</si>
  <si>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</si>
  <si>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</si>
  <si>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</si>
  <si>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</si>
  <si>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</si>
  <si>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</si>
  <si>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</si>
  <si>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</si>
  <si>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</si>
  <si>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</si>
  <si>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</si>
  <si>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</si>
  <si>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</si>
  <si>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</si>
  <si>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</si>
  <si>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</si>
  <si>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</si>
  <si>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</si>
  <si>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</si>
  <si>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</si>
  <si>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</si>
  <si>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</si>
  <si>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</si>
  <si>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</si>
  <si>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</si>
  <si>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</si>
  <si>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</si>
  <si>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</si>
  <si>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</si>
  <si>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</si>
  <si>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</si>
  <si>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</si>
  <si>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</si>
  <si>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</si>
  <si>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</si>
  <si>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</si>
  <si>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</si>
  <si>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</si>
  <si>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</si>
  <si>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</si>
  <si>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</si>
  <si>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</si>
  <si>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</si>
  <si>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</si>
  <si>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</si>
  <si>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</si>
  <si>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</si>
  <si>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</si>
  <si>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</si>
  <si>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</si>
  <si>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</si>
  <si>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</si>
  <si>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</si>
  <si>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</si>
  <si>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</si>
  <si>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</si>
  <si>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</si>
  <si>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</si>
  <si>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</si>
  <si>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</si>
  <si>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</si>
  <si>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</si>
  <si>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</si>
  <si>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</si>
  <si>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</si>
  <si>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</si>
  <si>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</si>
  <si>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</si>
  <si>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</si>
  <si>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</si>
  <si>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</si>
  <si>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</si>
  <si>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</si>
  <si>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</si>
  <si>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</si>
  <si>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</si>
  <si>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</si>
  <si>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</si>
  <si>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</si>
  <si>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</si>
  <si>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</si>
  <si>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</si>
  <si>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</si>
  <si>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</si>
  <si>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</si>
  <si>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</si>
  <si>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</si>
  <si>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</si>
  <si>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</si>
  <si>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</si>
  <si>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</si>
  <si>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</si>
  <si>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</si>
  <si>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</si>
  <si>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</si>
  <si>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</si>
  <si>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</si>
  <si>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</si>
  <si>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</si>
  <si>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</si>
  <si>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</si>
  <si>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</si>
  <si>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</si>
  <si>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</si>
  <si>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</si>
  <si>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</si>
  <si>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</si>
  <si>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</si>
  <si>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</si>
  <si>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</si>
  <si>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</si>
  <si>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</si>
  <si>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</si>
  <si>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</si>
  <si>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</si>
  <si>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</si>
  <si>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</si>
  <si>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</si>
  <si>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</si>
  <si>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</si>
  <si>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</si>
  <si>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</si>
  <si>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</si>
  <si>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</si>
  <si>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</si>
  <si>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</si>
  <si>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</si>
  <si>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</si>
  <si>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</si>
  <si>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</si>
  <si>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</si>
  <si>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</si>
  <si>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</si>
  <si>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</si>
  <si>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</si>
  <si>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</si>
  <si>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</si>
  <si>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</si>
  <si>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</si>
  <si>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</si>
  <si>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</si>
  <si>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</si>
  <si>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</si>
  <si>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</si>
  <si>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</si>
  <si>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</si>
  <si>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</si>
  <si>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</si>
  <si>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</si>
  <si>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</si>
  <si>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</si>
  <si>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</si>
  <si>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</si>
  <si>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</si>
  <si>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</si>
  <si>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</si>
  <si>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</si>
  <si>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</si>
  <si>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</si>
  <si>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</si>
  <si>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</si>
  <si>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</si>
  <si>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</si>
  <si>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</si>
  <si>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</si>
  <si>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</si>
  <si>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</si>
  <si>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</si>
  <si>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</si>
  <si>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</si>
  <si>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</si>
  <si>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</si>
  <si>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</si>
  <si>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</si>
  <si>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</si>
  <si>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</si>
  <si>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</si>
  <si>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</si>
  <si>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</si>
  <si>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</si>
  <si>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</si>
  <si>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</si>
  <si>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</si>
  <si>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</si>
  <si>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</si>
  <si>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</si>
  <si>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</si>
  <si>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</si>
  <si>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</si>
  <si>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</si>
  <si>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</si>
  <si>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</si>
  <si>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</si>
  <si>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</si>
  <si>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</si>
  <si>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</si>
  <si>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</si>
  <si>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</si>
  <si>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</si>
  <si>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</si>
  <si>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</si>
  <si>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</si>
  <si>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</si>
  <si>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</si>
  <si>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</si>
  <si>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</si>
  <si>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</si>
  <si>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</si>
  <si>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</si>
  <si>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</si>
  <si>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</si>
  <si>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</si>
  <si>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</si>
  <si>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</si>
  <si>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</si>
  <si>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</si>
  <si>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</si>
  <si>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</si>
  <si>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</si>
  <si>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</si>
  <si>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</si>
  <si>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</si>
  <si>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</si>
  <si>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</si>
  <si>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</si>
  <si>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</si>
  <si>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</si>
  <si>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</si>
  <si>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</si>
  <si>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</si>
  <si>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</si>
  <si>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</si>
  <si>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</si>
  <si>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</si>
  <si>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</si>
  <si>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</si>
  <si>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</si>
  <si>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</si>
  <si>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</si>
  <si>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</si>
  <si>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</si>
  <si>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</si>
  <si>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</si>
  <si>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</si>
  <si>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</si>
  <si>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</si>
  <si>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</si>
  <si>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</si>
  <si>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</si>
  <si>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</si>
  <si>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</si>
  <si>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</si>
  <si>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</si>
  <si>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</si>
  <si>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</si>
  <si>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</si>
  <si>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</si>
  <si>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</si>
  <si>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</si>
  <si>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</si>
  <si>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</si>
  <si>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</si>
  <si>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</si>
  <si>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</si>
  <si>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</si>
  <si>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</si>
  <si>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</si>
  <si>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</si>
  <si>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</si>
  <si>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</si>
  <si>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</si>
  <si>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</si>
  <si>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</si>
  <si>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</si>
  <si>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</si>
  <si>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</si>
  <si>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</si>
  <si>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</si>
  <si>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</si>
  <si>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</si>
  <si>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</si>
  <si>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</si>
  <si>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</si>
  <si>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</si>
  <si>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</si>
  <si>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</si>
  <si>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</si>
  <si>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</si>
  <si>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</si>
  <si>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</si>
  <si>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</si>
  <si>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</si>
  <si>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</si>
  <si>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</si>
  <si>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</si>
  <si>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</si>
  <si>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</si>
  <si>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</si>
  <si>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</si>
  <si>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</si>
  <si>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</si>
  <si>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</si>
  <si>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</si>
  <si>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</si>
  <si>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</si>
  <si>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</si>
  <si>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</si>
  <si>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</si>
  <si>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</si>
  <si>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</si>
  <si>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</si>
  <si>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</si>
  <si>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</si>
  <si>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</si>
  <si>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</si>
  <si>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</si>
  <si>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</si>
  <si>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</si>
  <si>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</si>
  <si>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</si>
  <si>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</si>
  <si>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</si>
  <si>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</si>
  <si>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</si>
  <si>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</si>
  <si>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</si>
  <si>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</si>
  <si>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</si>
  <si>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</si>
  <si>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</si>
  <si>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</si>
  <si>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</si>
  <si>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</si>
  <si>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</si>
  <si>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</si>
  <si>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</si>
  <si>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</si>
  <si>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</si>
  <si>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</si>
  <si>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</si>
  <si>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</si>
  <si>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</si>
  <si>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</si>
  <si>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</si>
  <si>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</si>
  <si>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</si>
  <si>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</si>
  <si>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</si>
  <si>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</si>
  <si>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</si>
  <si>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</si>
  <si>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</si>
  <si>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</si>
  <si>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</si>
  <si>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</si>
  <si>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</si>
  <si>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</si>
  <si>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</si>
  <si>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</si>
  <si>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</si>
  <si>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</si>
  <si>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</si>
  <si>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</si>
  <si>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</si>
  <si>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</si>
  <si>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</si>
  <si>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</si>
  <si>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</si>
  <si>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</si>
  <si>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</si>
  <si>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</si>
  <si>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</si>
  <si>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</si>
  <si>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</si>
  <si>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</si>
  <si>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</si>
  <si>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</si>
  <si>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</si>
  <si>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</si>
  <si>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</si>
  <si>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</si>
  <si>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</si>
  <si>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</si>
  <si>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</si>
  <si>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</si>
  <si>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</si>
  <si>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</si>
  <si>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</si>
  <si>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</si>
  <si>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</si>
  <si>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</si>
  <si>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</si>
  <si>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</si>
  <si>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</si>
  <si>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</si>
  <si>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</si>
  <si>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</si>
  <si>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</si>
  <si>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</si>
  <si>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</si>
  <si>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</si>
  <si>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</si>
  <si>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</si>
  <si>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</si>
  <si>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</si>
  <si>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</si>
  <si>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</si>
  <si>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</si>
  <si>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</si>
  <si>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</si>
  <si>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</si>
  <si>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</si>
  <si>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</si>
  <si>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</si>
  <si>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</si>
  <si>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</si>
  <si>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</si>
  <si>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</si>
  <si>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</si>
  <si>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</si>
  <si>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</si>
  <si>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</si>
  <si>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</si>
  <si>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</si>
  <si>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</si>
  <si>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</si>
  <si>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</si>
  <si>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</si>
  <si>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</si>
  <si>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</si>
  <si>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</si>
  <si>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</si>
  <si>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</si>
  <si>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</si>
  <si>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</si>
  <si>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</si>
  <si>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</si>
  <si>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</si>
  <si>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</si>
  <si>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</si>
  <si>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</si>
  <si>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</si>
  <si>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</si>
  <si>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</si>
  <si>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</si>
  <si>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</si>
  <si>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</si>
  <si>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</si>
  <si>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</si>
  <si>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</si>
  <si>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</si>
  <si>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</si>
  <si>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</si>
  <si>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</si>
  <si>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</si>
  <si>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</si>
  <si>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</si>
  <si>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</si>
  <si>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</si>
  <si>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</si>
  <si>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</si>
  <si>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</si>
  <si>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</si>
  <si>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</si>
  <si>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</si>
  <si>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</si>
  <si>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</si>
  <si>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</si>
  <si>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</si>
  <si>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</si>
  <si>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</si>
  <si>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</si>
  <si>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</si>
  <si>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</si>
  <si>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</si>
  <si>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</si>
  <si>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</si>
  <si>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</si>
  <si>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</si>
  <si>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</si>
  <si>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</si>
  <si>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</si>
  <si>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</si>
  <si>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</si>
  <si>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</si>
  <si>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</si>
  <si>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</si>
  <si>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</si>
  <si>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</si>
  <si>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</si>
  <si>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</si>
  <si>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</si>
  <si>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</si>
  <si>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</si>
  <si>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</si>
  <si>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</si>
  <si>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</si>
  <si>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</si>
  <si>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</si>
  <si>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</si>
  <si>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</si>
  <si>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</si>
  <si>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</si>
  <si>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</si>
  <si>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</si>
  <si>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</si>
  <si>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</si>
  <si>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</si>
  <si>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</si>
  <si>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</si>
  <si>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</si>
  <si>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</si>
  <si>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</si>
  <si>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</si>
  <si>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</si>
  <si>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</si>
  <si>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</si>
  <si>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</si>
  <si>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</si>
  <si>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</si>
  <si>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</si>
  <si>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</si>
  <si>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</si>
  <si>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</si>
  <si>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</si>
  <si>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</si>
  <si>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</si>
  <si>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</si>
  <si>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</si>
  <si>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</si>
  <si>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</si>
  <si>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</si>
  <si>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</si>
  <si>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</si>
  <si>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</si>
  <si>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</si>
  <si>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</si>
  <si>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</si>
  <si>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</si>
  <si>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</si>
  <si>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</si>
  <si>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</si>
  <si>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</si>
  <si>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</si>
  <si>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</si>
  <si>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</si>
  <si>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</si>
  <si>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</si>
  <si>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</si>
  <si>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</si>
  <si>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</si>
  <si>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</si>
  <si>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</si>
  <si>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</si>
  <si>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</si>
  <si>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</si>
  <si>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</si>
  <si>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</si>
  <si>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</si>
  <si>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</si>
  <si>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</si>
  <si>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</si>
  <si>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</si>
  <si>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</si>
  <si>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</si>
  <si>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</si>
  <si>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</si>
  <si>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</si>
  <si>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</si>
  <si>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</si>
  <si>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</si>
  <si>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</si>
  <si>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</si>
  <si>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</si>
  <si>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</si>
  <si>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</si>
  <si>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</si>
  <si>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</si>
  <si>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</si>
  <si>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</si>
  <si>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</si>
  <si>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</si>
  <si>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</si>
  <si>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</si>
  <si>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</si>
  <si>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</si>
  <si>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</si>
  <si>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</si>
  <si>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</si>
  <si>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</si>
  <si>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</si>
  <si>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</si>
  <si>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</si>
  <si>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</si>
  <si>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</si>
  <si>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</si>
  <si>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</si>
  <si>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</si>
  <si>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</si>
  <si>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</si>
  <si>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</si>
  <si>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</si>
  <si>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</si>
  <si>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</si>
  <si>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</si>
  <si>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</si>
  <si>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</si>
  <si>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</si>
  <si>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</si>
  <si>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</si>
  <si>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</si>
  <si>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</si>
  <si>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</si>
  <si>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</si>
  <si>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</si>
  <si>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</si>
  <si>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</si>
  <si>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</si>
  <si>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</si>
  <si>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</si>
  <si>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</si>
  <si>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</si>
  <si>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</si>
  <si>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</si>
  <si>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</si>
  <si>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</si>
  <si>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</si>
  <si>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</si>
  <si>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</si>
  <si>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</si>
  <si>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</si>
  <si>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</si>
  <si>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</si>
  <si>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</si>
  <si>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</si>
  <si>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</si>
  <si>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</si>
  <si>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</si>
  <si>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</si>
  <si>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</si>
  <si>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</si>
  <si>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</si>
  <si>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</si>
  <si>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</si>
  <si>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</si>
  <si>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</si>
  <si>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</si>
  <si>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</si>
  <si>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</si>
  <si>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</si>
  <si>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</si>
  <si>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</si>
  <si>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</si>
  <si>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</si>
  <si>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</si>
  <si>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</si>
  <si>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</si>
  <si>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</si>
  <si>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</si>
  <si>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</si>
  <si>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</si>
  <si>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</si>
  <si>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</si>
  <si>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</si>
  <si>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</si>
  <si>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</si>
  <si>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</si>
  <si>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</si>
  <si>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</si>
  <si>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</si>
  <si>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</si>
  <si>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</si>
  <si>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</si>
  <si>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</si>
  <si>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</si>
  <si>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</si>
  <si>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</si>
  <si>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</si>
  <si>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</si>
  <si>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</si>
  <si>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</si>
  <si>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</si>
  <si>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</si>
  <si>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</si>
  <si>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</si>
  <si>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</si>
  <si>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</si>
  <si>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</si>
  <si>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</si>
  <si>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</si>
  <si>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</si>
  <si>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</si>
  <si>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</si>
  <si>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</si>
  <si>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</si>
  <si>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</si>
  <si>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</si>
  <si>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</si>
  <si>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</si>
  <si>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</si>
  <si>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</si>
  <si>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</si>
  <si>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</si>
  <si>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</si>
  <si>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</si>
  <si>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</si>
  <si>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</si>
  <si>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</si>
  <si>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</si>
  <si>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</si>
  <si>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</si>
  <si>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</si>
  <si>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</si>
  <si>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</si>
  <si>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</si>
  <si>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</si>
  <si>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</si>
  <si>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</si>
  <si>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</si>
  <si>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</si>
  <si>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</si>
  <si>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</si>
  <si>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</si>
  <si>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</si>
  <si>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</si>
  <si>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</si>
  <si>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</si>
  <si>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</si>
  <si>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</si>
  <si>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</si>
  <si>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</si>
  <si>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</si>
  <si>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</si>
  <si>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</si>
  <si>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</si>
  <si>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</si>
  <si>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</si>
  <si>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</si>
  <si>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</si>
  <si>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</si>
  <si>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</si>
  <si>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</si>
  <si>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</si>
  <si>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</si>
  <si>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</si>
  <si>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</si>
  <si>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</si>
  <si>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</si>
  <si>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</si>
  <si>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</si>
  <si>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</si>
  <si>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</si>
  <si>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</si>
  <si>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</si>
  <si>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</si>
  <si>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</si>
  <si>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</si>
  <si>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</si>
  <si>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</si>
  <si>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</si>
  <si>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</si>
  <si>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</si>
  <si>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</si>
  <si>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</si>
  <si>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</si>
  <si>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</si>
  <si>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</si>
  <si>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</si>
  <si>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</si>
  <si>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</si>
  <si>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</si>
  <si>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</si>
  <si>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</si>
  <si>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</si>
  <si>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</si>
  <si>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</si>
  <si>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</si>
  <si>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</si>
  <si>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</si>
  <si>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</si>
  <si>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</si>
  <si>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</si>
  <si>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</si>
  <si>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</si>
  <si>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</si>
  <si>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</si>
  <si>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</si>
  <si>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</si>
  <si>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</si>
  <si>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</si>
  <si>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</si>
  <si>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</si>
  <si>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</si>
  <si>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</si>
  <si>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</si>
  <si>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</si>
  <si>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</si>
  <si>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</si>
  <si>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</si>
  <si>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</si>
  <si>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</si>
  <si>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</si>
  <si>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</si>
  <si>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</si>
  <si>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</si>
  <si>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</si>
  <si>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</si>
  <si>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</si>
  <si>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</si>
  <si>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</si>
  <si>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</si>
  <si>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</si>
  <si>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</si>
  <si>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</si>
  <si>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</si>
  <si>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</si>
  <si>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</si>
  <si>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</si>
  <si>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</si>
  <si>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</si>
  <si>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</si>
  <si>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</si>
  <si>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</si>
  <si>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</si>
  <si>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</si>
  <si>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</si>
  <si>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</si>
  <si>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</si>
  <si>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</si>
  <si>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</si>
  <si>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</si>
  <si>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</si>
  <si>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</si>
  <si>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</si>
  <si>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</si>
  <si>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</si>
  <si>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</si>
  <si>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</si>
  <si>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</si>
  <si>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</si>
  <si>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</si>
  <si>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</si>
  <si>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</si>
  <si>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</si>
  <si>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</si>
  <si>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</si>
  <si>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</si>
  <si>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</si>
  <si>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</si>
  <si>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</si>
  <si>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</si>
  <si>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</si>
  <si>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</si>
  <si>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</si>
  <si>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</si>
  <si>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</si>
  <si>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</si>
  <si>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</si>
  <si>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</si>
  <si>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</si>
  <si>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</si>
  <si>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</si>
  <si>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</si>
  <si>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</si>
  <si>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</si>
  <si>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</si>
  <si>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</si>
  <si>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</si>
  <si>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</si>
  <si>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</si>
  <si>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</si>
  <si>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</si>
  <si>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</si>
  <si>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</si>
  <si>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</si>
  <si>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</si>
  <si>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</si>
  <si>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</si>
  <si>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</si>
  <si>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</si>
  <si>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</si>
  <si>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</si>
  <si>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</si>
  <si>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</si>
  <si>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</si>
  <si>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</si>
  <si>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</si>
  <si>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</si>
  <si>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</si>
  <si>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</si>
  <si>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</si>
  <si>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</si>
  <si>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</si>
  <si>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</si>
  <si>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</si>
  <si>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</si>
  <si>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</si>
  <si>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</si>
  <si>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</si>
  <si>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</si>
  <si>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</si>
  <si>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</si>
  <si>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</si>
  <si>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</si>
  <si>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</si>
  <si>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</si>
  <si>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</si>
  <si>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</si>
  <si>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</si>
  <si>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</si>
  <si>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</si>
  <si>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</si>
  <si>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</si>
  <si>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</si>
  <si>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</si>
  <si>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</si>
  <si>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</si>
  <si>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</si>
  <si>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</si>
  <si>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</si>
  <si>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</si>
  <si>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</si>
  <si>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</si>
  <si>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</si>
  <si>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</si>
  <si>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</si>
  <si>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</si>
  <si>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</si>
  <si>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</si>
  <si>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</si>
  <si>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</si>
  <si>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</si>
  <si>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</si>
  <si>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</si>
  <si>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</si>
  <si>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</si>
  <si>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</si>
  <si>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</si>
  <si>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</si>
  <si>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</si>
  <si>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</si>
  <si>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</si>
  <si>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</si>
  <si>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</si>
  <si>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</si>
  <si>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</si>
  <si>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</si>
  <si>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</si>
  <si>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</si>
  <si>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</si>
  <si>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</si>
  <si>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</si>
  <si>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</si>
  <si>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</si>
  <si>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</si>
  <si>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</si>
  <si>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</si>
  <si>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</si>
  <si>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</si>
  <si>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</si>
  <si>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</si>
  <si>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</si>
  <si>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</si>
  <si>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</si>
  <si>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</si>
  <si>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</si>
  <si>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</si>
  <si>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</si>
  <si>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</si>
  <si>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</si>
  <si>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</si>
  <si>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</si>
  <si>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</si>
  <si>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</si>
  <si>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</si>
  <si>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</si>
  <si>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</si>
  <si>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</si>
  <si>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</si>
  <si>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</si>
  <si>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</si>
  <si>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</si>
  <si>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</si>
  <si>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</si>
  <si>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</si>
  <si>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</si>
  <si>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</si>
  <si>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</si>
  <si>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</si>
  <si>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</si>
  <si>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</si>
  <si>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</si>
  <si>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</si>
  <si>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</si>
  <si>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</si>
  <si>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</si>
  <si>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</si>
  <si>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</si>
  <si>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</si>
  <si>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</si>
  <si>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</si>
  <si>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</si>
  <si>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</si>
  <si>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</si>
  <si>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</si>
  <si>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</si>
  <si>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</si>
  <si>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</si>
  <si>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</si>
  <si>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</si>
  <si>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</si>
  <si>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</si>
  <si>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</si>
  <si>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</si>
  <si>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</si>
  <si>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</si>
  <si>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</si>
  <si>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</si>
  <si>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</si>
  <si>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</si>
  <si>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</si>
  <si>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</si>
  <si>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</si>
  <si>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</si>
  <si>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</si>
  <si>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</si>
  <si>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</si>
  <si>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</si>
  <si>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</si>
  <si>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</si>
  <si>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</si>
  <si>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</si>
  <si>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</si>
  <si>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</si>
  <si>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</si>
  <si>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</si>
  <si>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</si>
  <si>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</si>
  <si>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</si>
  <si>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</si>
  <si>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</si>
  <si>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</si>
  <si>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</si>
  <si>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</si>
  <si>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</si>
  <si>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</si>
  <si>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</si>
  <si>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</si>
  <si>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</si>
  <si>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</si>
  <si>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</si>
  <si>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</si>
  <si>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</si>
  <si>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</si>
  <si>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</si>
  <si>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</si>
  <si>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</si>
  <si>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</si>
  <si>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</si>
  <si>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</si>
  <si>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</si>
  <si>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</si>
  <si>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</si>
  <si>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</si>
  <si>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</si>
  <si>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</si>
  <si>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</si>
  <si>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</si>
  <si>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</si>
  <si>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</si>
  <si>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</si>
  <si>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</si>
  <si>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</si>
  <si>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</si>
  <si>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</si>
  <si>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</si>
  <si>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</si>
  <si>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</si>
  <si>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</si>
  <si>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</si>
  <si>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</si>
  <si>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</si>
  <si>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</si>
  <si>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</si>
  <si>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</si>
  <si>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</si>
  <si>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</si>
  <si>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</si>
  <si>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</si>
  <si>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</si>
  <si>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</si>
  <si>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</si>
  <si>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</si>
  <si>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</si>
  <si>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</si>
  <si>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</si>
  <si>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</si>
  <si>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</si>
  <si>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</si>
  <si>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</si>
  <si>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</si>
  <si>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</si>
  <si>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</si>
  <si>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</si>
  <si>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</si>
  <si>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</si>
  <si>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</si>
  <si>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</si>
  <si>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</si>
  <si>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</si>
  <si>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</si>
  <si>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</si>
  <si>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</si>
  <si>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</si>
  <si>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</si>
  <si>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</si>
  <si>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</si>
  <si>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</si>
  <si>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</si>
  <si>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</si>
  <si>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</si>
  <si>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</si>
  <si>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</si>
  <si>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</si>
  <si>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</si>
  <si>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</si>
  <si>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</si>
  <si>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</si>
  <si>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</si>
  <si>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</si>
  <si>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</si>
  <si>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</si>
  <si>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</si>
  <si>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</si>
  <si>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</si>
  <si>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</si>
  <si>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</si>
  <si>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</si>
  <si>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</si>
  <si>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</si>
  <si>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</si>
  <si>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</si>
  <si>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</si>
  <si>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</si>
  <si>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</si>
  <si>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</si>
  <si>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</si>
  <si>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</si>
  <si>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</si>
  <si>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</si>
  <si>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</si>
  <si>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</si>
  <si>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</si>
  <si>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</si>
  <si>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</si>
  <si>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</si>
  <si>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</si>
  <si>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</si>
  <si>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</si>
  <si>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</si>
  <si>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</si>
  <si>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</si>
  <si>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</si>
  <si>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</si>
  <si>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</si>
  <si>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</si>
  <si>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</si>
  <si>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</si>
  <si>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</si>
  <si>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</si>
  <si>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</si>
  <si>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</si>
  <si>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</si>
  <si>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</si>
  <si>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</si>
  <si>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</si>
  <si>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</si>
  <si>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</si>
  <si>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</si>
  <si>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</si>
  <si>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</si>
  <si>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</si>
  <si>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</si>
  <si>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</si>
  <si>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</si>
  <si>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</si>
  <si>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</si>
  <si>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</si>
  <si>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</si>
  <si>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</si>
  <si>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</si>
  <si>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</si>
  <si>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</si>
  <si>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</si>
  <si>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</si>
  <si>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</si>
  <si>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</si>
  <si>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</si>
  <si>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</si>
  <si>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</si>
  <si>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</si>
  <si>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</si>
  <si>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</si>
  <si>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</si>
  <si>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</si>
  <si>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</si>
  <si>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</si>
  <si>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</si>
  <si>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</si>
  <si>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</si>
  <si>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</si>
  <si>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</si>
  <si>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</si>
  <si>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</si>
  <si>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</si>
  <si>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</si>
  <si>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</si>
  <si>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</si>
  <si>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</si>
  <si>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</si>
  <si>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</si>
  <si>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</si>
  <si>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</si>
  <si>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</si>
  <si>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</si>
  <si>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</si>
  <si>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</si>
  <si>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</si>
  <si>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</si>
  <si>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</si>
  <si>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</si>
  <si>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</si>
  <si>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</si>
  <si>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</si>
  <si>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</si>
  <si>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</si>
  <si>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</si>
  <si>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</si>
  <si>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</si>
  <si>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</si>
  <si>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</si>
  <si>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</si>
  <si>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</si>
  <si>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</si>
  <si>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</si>
  <si>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</si>
  <si>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</si>
  <si>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</si>
  <si>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</si>
  <si>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</si>
  <si>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</si>
  <si>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</si>
  <si>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</si>
  <si>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</si>
  <si>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</si>
  <si>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</si>
  <si>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</si>
  <si>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</si>
  <si>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</si>
  <si>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</si>
  <si>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</si>
  <si>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</si>
  <si>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</si>
  <si>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</si>
  <si>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</si>
  <si>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</si>
  <si>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</si>
  <si>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</si>
  <si>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</si>
  <si>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</si>
  <si>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</si>
  <si>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</si>
  <si>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</si>
  <si>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</si>
  <si>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</si>
  <si>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</si>
  <si>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</si>
  <si>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</si>
  <si>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</si>
  <si>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</si>
  <si>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</si>
  <si>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</si>
  <si>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</si>
  <si>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</si>
  <si>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</si>
  <si>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</si>
  <si>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</si>
  <si>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</si>
  <si>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</si>
  <si>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</si>
  <si>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</si>
  <si>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</si>
  <si>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</si>
  <si>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</si>
  <si>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</si>
  <si>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</si>
  <si>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</si>
  <si>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</si>
  <si>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</si>
  <si>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</si>
  <si>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</si>
  <si>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</si>
  <si>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</si>
  <si>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</si>
  <si>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</si>
  <si>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</si>
  <si>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</si>
  <si>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</si>
  <si>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</si>
  <si>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</si>
  <si>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</si>
  <si>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</si>
  <si>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</si>
  <si>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</si>
  <si>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</si>
  <si>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</si>
  <si>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</si>
  <si>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</si>
  <si>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</si>
  <si>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</si>
  <si>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</si>
  <si>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</si>
  <si>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</si>
  <si>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</si>
  <si>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</si>
  <si>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</si>
  <si>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</si>
  <si>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</si>
  <si>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</si>
  <si>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</si>
  <si>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</si>
  <si>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</si>
  <si>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</si>
  <si>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</si>
  <si>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</si>
  <si>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</si>
  <si>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</si>
  <si>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</si>
  <si>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</si>
  <si>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</si>
  <si>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</si>
  <si>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</si>
  <si>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</si>
  <si>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</si>
  <si>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</si>
  <si>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</si>
  <si>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</si>
  <si>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</si>
  <si>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</si>
  <si>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</si>
  <si>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</si>
  <si>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</si>
  <si>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</si>
  <si>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</si>
  <si>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</si>
  <si>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</si>
  <si>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</si>
  <si>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</si>
  <si>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</si>
  <si>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</si>
  <si>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</si>
  <si>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</si>
  <si>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</si>
  <si>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</si>
  <si>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</si>
  <si>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</si>
  <si>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</si>
  <si>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</si>
  <si>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</si>
  <si>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</si>
  <si>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</si>
  <si>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</si>
  <si>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</si>
  <si>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</si>
  <si>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</si>
  <si>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</si>
  <si>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</si>
  <si>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</si>
  <si>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</si>
  <si>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</si>
  <si>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</si>
  <si>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</si>
  <si>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</si>
  <si>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</si>
  <si>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</si>
  <si>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</si>
  <si>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</si>
  <si>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</si>
  <si>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</si>
  <si>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</si>
  <si>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</si>
  <si>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</si>
  <si>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</si>
  <si>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</si>
  <si>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</si>
  <si>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</si>
  <si>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</si>
  <si>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</si>
  <si>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</si>
  <si>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</si>
  <si>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</si>
  <si>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</si>
  <si>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</si>
  <si>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</si>
  <si>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</si>
  <si>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</si>
  <si>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</si>
  <si>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</si>
  <si>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</si>
  <si>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</si>
  <si>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</si>
  <si>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</si>
  <si>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</si>
  <si>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</si>
  <si>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</si>
  <si>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</si>
  <si>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</si>
  <si>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</si>
  <si>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</si>
  <si>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</si>
  <si>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</si>
  <si>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</si>
  <si>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</si>
  <si>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</si>
  <si>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</si>
  <si>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</si>
  <si>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</si>
  <si>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</si>
  <si>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</si>
  <si>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</si>
  <si>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</si>
  <si>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</si>
  <si>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</si>
  <si>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</si>
  <si>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</si>
  <si>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</si>
  <si>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</si>
  <si>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</si>
  <si>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</si>
  <si>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</si>
  <si>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</si>
  <si>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</si>
  <si>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</si>
  <si>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</si>
  <si>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</si>
  <si>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</si>
  <si>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</si>
  <si>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</si>
  <si>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</si>
  <si>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</si>
  <si>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</si>
  <si>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</si>
  <si>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</si>
  <si>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</si>
  <si>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</si>
  <si>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</si>
  <si>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</si>
  <si>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</si>
  <si>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</si>
  <si>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</si>
  <si>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</si>
  <si>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</si>
  <si>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</si>
  <si>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</si>
  <si>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</si>
  <si>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</si>
  <si>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</si>
  <si>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</si>
  <si>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</si>
  <si>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</si>
  <si>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</si>
  <si>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</si>
  <si>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</si>
  <si>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</si>
  <si>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</si>
  <si>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</si>
  <si>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</si>
  <si>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</si>
  <si>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</si>
  <si>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</si>
  <si>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</si>
  <si>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</si>
  <si>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</si>
  <si>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</si>
  <si>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</si>
  <si>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</si>
  <si>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</si>
  <si>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</si>
  <si>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</si>
  <si>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</si>
  <si>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</si>
  <si>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</si>
  <si>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</si>
  <si>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</si>
  <si>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</si>
  <si>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</si>
  <si>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</si>
  <si>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</si>
  <si>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</si>
  <si>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</si>
  <si>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</si>
  <si>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</si>
  <si>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</si>
  <si>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</si>
  <si>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</si>
  <si>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</si>
  <si>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</si>
  <si>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</si>
  <si>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</si>
  <si>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</si>
  <si>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</si>
  <si>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</si>
  <si>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</si>
  <si>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</si>
  <si>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</si>
  <si>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</si>
  <si>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</si>
  <si>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</si>
  <si>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</si>
  <si>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</si>
  <si>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</si>
  <si>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</si>
  <si>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</si>
  <si>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</si>
  <si>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</si>
  <si>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</si>
  <si>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</si>
  <si>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</si>
  <si>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</si>
  <si>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</si>
  <si>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</si>
  <si>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</si>
  <si>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</si>
  <si>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</si>
  <si>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</si>
  <si>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</si>
  <si>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</si>
  <si>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</si>
  <si>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</si>
  <si>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</si>
  <si>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</si>
  <si>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</si>
  <si>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</si>
  <si>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</si>
  <si>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</si>
  <si>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</si>
  <si>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</si>
  <si>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</si>
  <si>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</si>
  <si>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</si>
  <si>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</si>
  <si>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</si>
  <si>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</si>
  <si>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</si>
  <si>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</si>
  <si>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</si>
  <si>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</si>
  <si>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</si>
  <si>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</si>
  <si>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</si>
  <si>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</si>
  <si>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</si>
  <si>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</si>
  <si>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</si>
  <si>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</si>
  <si>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</si>
  <si>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</si>
  <si>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</si>
  <si>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</si>
  <si>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</si>
  <si>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</si>
  <si>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</si>
  <si>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</si>
  <si>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</si>
  <si>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</si>
  <si>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</si>
  <si>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</si>
  <si>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</si>
  <si>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</si>
  <si>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</si>
  <si>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</si>
  <si>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</si>
  <si>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</si>
  <si>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</si>
  <si>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</si>
  <si>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</si>
  <si>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</si>
  <si>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</si>
  <si>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</si>
  <si>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</si>
  <si>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</si>
  <si>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</si>
  <si>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</si>
  <si>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</si>
  <si>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</si>
  <si>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</si>
  <si>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</si>
  <si>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</si>
  <si>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</si>
  <si>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</si>
  <si>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</si>
  <si>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</si>
  <si>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</si>
  <si>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</si>
  <si>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</si>
  <si>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</si>
  <si>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</si>
  <si>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</si>
  <si>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</si>
  <si>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</si>
  <si>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</si>
  <si>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</si>
  <si>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</si>
  <si>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</si>
  <si>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</si>
  <si>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</si>
  <si>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</si>
  <si>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</si>
  <si>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</si>
  <si>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</si>
  <si>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</si>
  <si>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</si>
  <si>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</si>
  <si>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</si>
  <si>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</si>
  <si>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</si>
  <si>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</si>
  <si>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</si>
  <si>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</si>
  <si>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</si>
  <si>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</si>
  <si>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</si>
  <si>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</si>
  <si>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</si>
  <si>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</si>
  <si>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</si>
  <si>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</si>
  <si>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</si>
  <si>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</si>
  <si>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</si>
  <si>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</si>
  <si>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</si>
  <si>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</si>
  <si>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</si>
  <si>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</si>
  <si>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</si>
  <si>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</si>
  <si>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</si>
  <si>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</si>
  <si>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</si>
  <si>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</si>
  <si>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</si>
  <si>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</si>
  <si>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</si>
  <si>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</si>
  <si>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</si>
  <si>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</si>
  <si>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</si>
  <si>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</si>
  <si>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</si>
  <si>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</si>
  <si>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</si>
  <si>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</si>
  <si>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</si>
  <si>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</si>
  <si>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</si>
  <si>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</si>
  <si>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</si>
  <si>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</si>
  <si>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</si>
  <si>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</si>
  <si>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</si>
  <si>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</si>
  <si>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</si>
  <si>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</si>
  <si>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</si>
  <si>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</si>
  <si>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</si>
  <si>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</si>
  <si>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</si>
  <si>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</si>
  <si>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</si>
  <si>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</si>
  <si>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</si>
  <si>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</si>
  <si>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</si>
  <si>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</si>
  <si>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</si>
  <si>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</si>
  <si>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</si>
  <si>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</si>
  <si>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</si>
  <si>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</si>
  <si>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</si>
  <si>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</si>
  <si>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</si>
  <si>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</si>
  <si>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</si>
  <si>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</si>
  <si>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</si>
  <si>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</si>
  <si>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</si>
  <si>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</si>
  <si>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</si>
  <si>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</si>
  <si>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</si>
  <si>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</si>
  <si>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</si>
  <si>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</si>
  <si>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</si>
  <si>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</si>
  <si>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</si>
  <si>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</si>
  <si>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</si>
  <si>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</si>
  <si>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</si>
  <si>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</si>
  <si>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</si>
  <si>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</si>
  <si>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</si>
  <si>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</si>
  <si>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</si>
  <si>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</si>
  <si>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</si>
  <si>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</si>
  <si>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</si>
  <si>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</si>
  <si>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</si>
  <si>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</si>
  <si>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</si>
  <si>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</si>
  <si>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</si>
  <si>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</si>
  <si>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</si>
  <si>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</si>
  <si>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</si>
  <si>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</si>
  <si>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</si>
  <si>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</si>
  <si>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</si>
  <si>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</si>
  <si>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</si>
  <si>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</si>
  <si>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</si>
  <si>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</si>
  <si>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</si>
  <si>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</si>
  <si>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</si>
  <si>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</si>
  <si>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</si>
  <si>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</si>
  <si>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</si>
  <si>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</si>
  <si>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</si>
  <si>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</si>
  <si>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</si>
  <si>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</si>
  <si>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</si>
  <si>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</si>
  <si>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</si>
  <si>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</si>
  <si>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</si>
  <si>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</si>
  <si>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</si>
  <si>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</si>
  <si>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</si>
  <si>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</si>
  <si>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</si>
  <si>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</si>
  <si>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</si>
  <si>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</si>
  <si>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</si>
  <si>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</si>
  <si>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</si>
  <si>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</si>
  <si>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</si>
  <si>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</si>
  <si>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</si>
  <si>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</si>
  <si>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</si>
  <si>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</si>
  <si>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</si>
  <si>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</si>
  <si>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</si>
  <si>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</si>
  <si>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</si>
  <si>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</si>
  <si>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</si>
  <si>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</si>
  <si>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</si>
  <si>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</si>
  <si>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</si>
  <si>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</si>
  <si>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</si>
  <si>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</si>
  <si>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</si>
  <si>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</si>
  <si>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</si>
  <si>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</si>
  <si>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</si>
  <si>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</si>
  <si>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</si>
  <si>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</si>
  <si>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</si>
  <si>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</si>
  <si>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</si>
  <si>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</si>
  <si>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</si>
  <si>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</si>
  <si>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</si>
  <si>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</si>
  <si>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</si>
  <si>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</si>
  <si>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</si>
  <si>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</si>
  <si>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</si>
  <si>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</si>
  <si>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</si>
  <si>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</si>
  <si>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</si>
  <si>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</si>
  <si>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</si>
  <si>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</si>
  <si>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</si>
  <si>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</si>
  <si>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</si>
  <si>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</si>
  <si>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</si>
  <si>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</si>
  <si>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</si>
  <si>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</si>
  <si>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</si>
  <si>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</si>
  <si>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</si>
  <si>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</si>
  <si>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</si>
  <si>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</si>
  <si>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</si>
  <si>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</si>
  <si>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</si>
  <si>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</si>
  <si>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</si>
  <si>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</si>
  <si>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</si>
  <si>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</si>
  <si>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</si>
  <si>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</si>
  <si>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</si>
  <si>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</si>
  <si>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</si>
  <si>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</si>
  <si>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</si>
  <si>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</si>
  <si>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</si>
  <si>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</si>
  <si>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</si>
  <si>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</si>
  <si>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</si>
  <si>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</si>
  <si>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</si>
  <si>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</si>
  <si>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</si>
  <si>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</si>
  <si>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</si>
  <si>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</si>
  <si>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</si>
  <si>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</si>
  <si>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</si>
  <si>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</si>
  <si>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</si>
  <si>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</si>
  <si>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</si>
  <si>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</si>
  <si>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</si>
  <si>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</si>
  <si>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</si>
  <si>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</si>
  <si>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</si>
  <si>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</si>
  <si>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</si>
  <si>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</si>
  <si>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</si>
  <si>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</si>
  <si>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</si>
  <si>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</si>
  <si>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</si>
  <si>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</si>
  <si>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</si>
  <si>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</si>
  <si>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</si>
  <si>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</si>
  <si>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</si>
  <si>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</si>
  <si>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</si>
  <si>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</si>
  <si>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</si>
  <si>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</si>
  <si>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</si>
  <si>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</si>
  <si>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</si>
  <si>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</si>
  <si>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</si>
  <si>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</si>
  <si>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</si>
  <si>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</si>
  <si>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</si>
  <si>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</si>
  <si>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</si>
  <si>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</si>
  <si>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</si>
  <si>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</si>
  <si>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</si>
  <si>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</si>
  <si>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</si>
  <si>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</si>
  <si>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</si>
  <si>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</si>
  <si>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</si>
  <si>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</si>
  <si>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</si>
  <si>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</si>
  <si>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</si>
  <si>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</si>
  <si>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</si>
  <si>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</si>
  <si>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</si>
  <si>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</si>
  <si>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</si>
  <si>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</si>
  <si>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</si>
  <si>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</si>
  <si>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</si>
  <si>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</si>
  <si>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</si>
  <si>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</si>
  <si>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</si>
  <si>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</si>
  <si>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</si>
  <si>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</si>
  <si>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</si>
  <si>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</si>
  <si>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</si>
  <si>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</si>
  <si>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</si>
  <si>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</si>
  <si>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</si>
  <si>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</si>
  <si>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</si>
  <si>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</si>
  <si>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</si>
  <si>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</si>
  <si>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</si>
  <si>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</si>
  <si>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</si>
  <si>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</si>
  <si>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</si>
  <si>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</si>
  <si>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</si>
  <si>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</si>
  <si>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</si>
  <si>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</si>
  <si>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</si>
  <si>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</si>
  <si>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</si>
  <si>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</si>
  <si>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</si>
  <si>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</si>
  <si>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</si>
  <si>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</si>
  <si>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</si>
  <si>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</si>
  <si>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</si>
  <si>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</si>
  <si>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</si>
  <si>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</si>
  <si>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</si>
  <si>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</si>
  <si>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</si>
  <si>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</si>
  <si>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</si>
  <si>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</si>
  <si>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</si>
  <si>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</si>
  <si>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</si>
  <si>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</si>
  <si>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</si>
  <si>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</si>
  <si>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</si>
  <si>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</si>
  <si>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</si>
  <si>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</si>
  <si>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</si>
  <si>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</si>
  <si>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</si>
  <si>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</si>
  <si>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</si>
  <si>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</si>
  <si>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</si>
  <si>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</si>
  <si>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</si>
  <si>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</si>
  <si>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</si>
  <si>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</si>
  <si>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</si>
  <si>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</si>
  <si>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</si>
  <si>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</si>
  <si>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</si>
  <si>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</si>
  <si>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</si>
  <si>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</si>
  <si>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</si>
  <si>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</si>
  <si>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</si>
  <si>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</si>
  <si>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</si>
  <si>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</si>
  <si>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</si>
  <si>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</si>
  <si>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</si>
  <si>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</si>
  <si>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</si>
  <si>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</si>
  <si>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</si>
  <si>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</si>
  <si>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</si>
  <si>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</si>
  <si>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</si>
  <si>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</si>
  <si>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</si>
  <si>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</si>
  <si>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</si>
  <si>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</si>
  <si>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</si>
  <si>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</si>
  <si>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</si>
  <si>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</si>
  <si>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</si>
  <si>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</si>
  <si>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</si>
  <si>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</si>
  <si>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</si>
  <si>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</si>
  <si>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</si>
  <si>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</si>
  <si>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</si>
  <si>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</si>
  <si>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</si>
  <si>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</si>
  <si>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</si>
  <si>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</si>
  <si>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</si>
  <si>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</si>
  <si>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</si>
  <si>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</si>
  <si>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</si>
  <si>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</si>
  <si>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</si>
  <si>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</si>
  <si>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</si>
  <si>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</si>
  <si>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</si>
  <si>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</si>
  <si>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</si>
  <si>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</si>
  <si>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</si>
  <si>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</si>
  <si>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</si>
  <si>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</si>
  <si>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</si>
  <si>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</si>
  <si>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</si>
  <si>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</si>
  <si>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</si>
  <si>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</si>
  <si>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</si>
  <si>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</si>
  <si>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</si>
  <si>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</si>
  <si>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</si>
  <si>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</si>
  <si>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</si>
  <si>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</si>
  <si>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</si>
  <si>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</si>
  <si>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</si>
  <si>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</si>
  <si>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</si>
  <si>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</si>
  <si>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</si>
  <si>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</si>
  <si>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</si>
  <si>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</si>
  <si>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</si>
  <si>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</si>
  <si>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</si>
  <si>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</si>
  <si>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</si>
  <si>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</si>
  <si>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</si>
  <si>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</si>
  <si>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</si>
  <si>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</si>
  <si>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</si>
  <si>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</si>
  <si>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</si>
  <si>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</si>
  <si>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</si>
  <si>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</si>
  <si>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</si>
  <si>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</si>
  <si>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</si>
  <si>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</si>
  <si>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</si>
  <si>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</si>
  <si>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</si>
  <si>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</si>
  <si>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</si>
  <si>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</si>
  <si>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</si>
  <si>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</si>
  <si>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</si>
  <si>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</si>
  <si>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</si>
  <si>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</si>
  <si>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</si>
  <si>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</si>
  <si>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</si>
  <si>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</si>
  <si>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</si>
  <si>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</si>
  <si>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</si>
  <si>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</si>
  <si>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</si>
  <si>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</si>
  <si>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</si>
  <si>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</si>
  <si>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</si>
  <si>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</si>
  <si>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</si>
  <si>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</si>
  <si>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</si>
  <si>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</si>
  <si>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</si>
  <si>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</si>
  <si>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</si>
  <si>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</si>
  <si>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</si>
  <si>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</si>
  <si>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</si>
  <si>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</si>
  <si>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</si>
  <si>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</si>
  <si>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</si>
  <si>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</si>
  <si>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</si>
  <si>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</si>
  <si>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</si>
  <si>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</si>
  <si>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</si>
  <si>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</si>
  <si>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</si>
  <si>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</si>
  <si>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</si>
  <si>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</si>
  <si>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</si>
  <si>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</si>
  <si>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</si>
  <si>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</si>
  <si>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</si>
  <si>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</si>
  <si>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</si>
  <si>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</si>
  <si>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</si>
  <si>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</si>
  <si>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</si>
  <si>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</si>
  <si>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</si>
  <si>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</si>
  <si>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</si>
  <si>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</si>
  <si>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</si>
  <si>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</si>
  <si>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</si>
  <si>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</si>
  <si>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</si>
  <si>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</si>
  <si>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</si>
  <si>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</si>
  <si>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</si>
  <si>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</si>
  <si>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</si>
  <si>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</si>
  <si>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</si>
  <si>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</si>
  <si>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</si>
  <si>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</si>
  <si>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</si>
  <si>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</si>
  <si>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</si>
  <si>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</si>
  <si>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</si>
  <si>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</si>
  <si>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</si>
  <si>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</si>
  <si>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</si>
  <si>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</si>
  <si>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</si>
  <si>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</si>
  <si>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</si>
  <si>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</si>
  <si>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</si>
  <si>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</si>
  <si>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</si>
  <si>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</si>
  <si>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</si>
  <si>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</si>
  <si>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</si>
  <si>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</si>
  <si>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</si>
  <si>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</si>
  <si>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</si>
  <si>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</si>
  <si>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</si>
  <si>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</si>
  <si>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</si>
  <si>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</si>
  <si>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</si>
  <si>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</si>
  <si>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</si>
  <si>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</si>
  <si>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</si>
  <si>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</si>
  <si>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</si>
  <si>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</si>
  <si>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</si>
  <si>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</si>
  <si>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</si>
  <si>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</si>
  <si>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</si>
  <si>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</si>
  <si>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</si>
  <si>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</si>
  <si>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</si>
  <si>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</si>
  <si>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</si>
  <si>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</si>
  <si>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</si>
  <si>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</si>
  <si>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</si>
  <si>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</si>
  <si>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</si>
  <si>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</si>
  <si>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</si>
  <si>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</si>
  <si>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</si>
  <si>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</si>
  <si>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</si>
  <si>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</si>
  <si>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</si>
  <si>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</si>
  <si>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</si>
  <si>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</si>
  <si>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</si>
  <si>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</si>
  <si>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</si>
  <si>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</si>
  <si>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</si>
  <si>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</si>
  <si>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</si>
  <si>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</si>
  <si>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</si>
  <si>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</si>
  <si>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</si>
  <si>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</si>
  <si>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</si>
  <si>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</si>
  <si>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</si>
  <si>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</si>
  <si>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</si>
  <si>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</si>
  <si>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</si>
  <si>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</si>
  <si>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</si>
  <si>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</si>
  <si>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</si>
  <si>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</si>
  <si>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</si>
  <si>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</si>
  <si>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</si>
  <si>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</si>
  <si>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</si>
  <si>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</si>
  <si>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</si>
  <si>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</si>
  <si>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</si>
  <si>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</si>
  <si>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</si>
  <si>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</si>
  <si>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</si>
  <si>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</si>
  <si>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</si>
  <si>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</si>
  <si>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</si>
  <si>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</si>
  <si>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</si>
  <si>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</si>
  <si>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</si>
  <si>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</si>
  <si>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</si>
  <si>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</si>
  <si>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</si>
  <si>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</si>
  <si>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</si>
  <si>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</si>
  <si>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</si>
  <si>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</si>
  <si>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</si>
  <si>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</si>
  <si>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</si>
  <si>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</si>
  <si>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</si>
  <si>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</si>
  <si>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</si>
  <si>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</si>
  <si>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</si>
  <si>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</si>
  <si>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</si>
  <si>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</si>
  <si>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</si>
  <si>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</si>
  <si>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</si>
  <si>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</si>
  <si>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</si>
  <si>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</si>
  <si>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</si>
  <si>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</si>
  <si>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</si>
  <si>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</si>
  <si>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</si>
  <si>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</si>
  <si>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</si>
  <si>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</si>
  <si>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</si>
  <si>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</si>
  <si>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</si>
  <si>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</si>
  <si>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</si>
  <si>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</si>
  <si>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</si>
  <si>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</si>
  <si>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</si>
  <si>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</si>
  <si>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</si>
  <si>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</si>
  <si>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</si>
  <si>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</si>
  <si>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</si>
  <si>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</si>
  <si>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</si>
  <si>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</si>
  <si>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</si>
  <si>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</si>
  <si>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</si>
  <si>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</si>
  <si>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</si>
  <si>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</si>
  <si>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</si>
  <si>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</si>
  <si>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</si>
  <si>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</si>
  <si>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</si>
  <si>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</si>
  <si>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</si>
  <si>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</si>
  <si>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</si>
  <si>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</si>
  <si>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</si>
  <si>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</si>
  <si>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</si>
  <si>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</si>
  <si>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</si>
  <si>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</si>
  <si>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</si>
  <si>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</si>
  <si>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</si>
  <si>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</si>
  <si>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</si>
  <si>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</si>
  <si>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</si>
  <si>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</si>
  <si>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</si>
  <si>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</si>
  <si>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</si>
  <si>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</si>
  <si>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</si>
  <si>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</si>
  <si>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</si>
  <si>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</si>
  <si>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</si>
  <si>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</si>
  <si>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</si>
  <si>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</si>
  <si>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</si>
  <si>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</si>
  <si>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</si>
  <si>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</si>
  <si>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</si>
  <si>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</si>
  <si>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</si>
  <si>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</si>
  <si>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</si>
  <si>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</si>
  <si>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</si>
  <si>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</si>
  <si>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</si>
  <si>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</si>
  <si>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</si>
  <si>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</si>
  <si>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</si>
  <si>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</si>
  <si>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</si>
  <si>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</si>
  <si>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</si>
  <si>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</si>
  <si>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</si>
  <si>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</si>
  <si>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</si>
  <si>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</si>
  <si>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</si>
  <si>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</si>
  <si>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</si>
  <si>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</si>
  <si>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</si>
  <si>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</si>
  <si>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</si>
  <si>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</si>
  <si>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</si>
  <si>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</si>
  <si>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</si>
  <si>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</si>
  <si>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</si>
  <si>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</si>
  <si>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</si>
  <si>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</si>
  <si>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</si>
  <si>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</si>
  <si>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</si>
  <si>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</si>
  <si>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</si>
  <si>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</si>
  <si>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</si>
  <si>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</si>
  <si>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</si>
  <si>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</si>
  <si>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</si>
  <si>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</si>
  <si>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</si>
  <si>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</si>
  <si>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</si>
  <si>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</si>
  <si>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</si>
  <si>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</si>
  <si>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</si>
  <si>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</si>
  <si>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</si>
  <si>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</si>
  <si>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</si>
  <si>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</si>
  <si>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</si>
  <si>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</si>
  <si>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</si>
  <si>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</si>
  <si>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</si>
  <si>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</si>
  <si>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</si>
  <si>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</si>
  <si>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</si>
  <si>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</si>
  <si>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</si>
  <si>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</si>
  <si>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</si>
  <si>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</si>
  <si>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</si>
  <si>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</si>
  <si>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</si>
  <si>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</si>
  <si>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</si>
  <si>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</si>
  <si>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</si>
  <si>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</si>
  <si>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</si>
  <si>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</si>
  <si>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</si>
  <si>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</si>
  <si>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</si>
  <si>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</si>
  <si>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</si>
  <si>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</si>
  <si>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</si>
  <si>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</si>
  <si>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</si>
  <si>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</si>
  <si>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</si>
  <si>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</si>
  <si>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</si>
  <si>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</si>
  <si>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</si>
  <si>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</si>
  <si>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</si>
  <si>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</si>
  <si>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</si>
  <si>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</si>
  <si>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</si>
  <si>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</si>
  <si>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</si>
  <si>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</si>
  <si>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</si>
  <si>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</si>
  <si>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</si>
  <si>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</si>
  <si>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</si>
  <si>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</si>
  <si>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</si>
  <si>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</si>
  <si>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</si>
  <si>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</si>
  <si>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</si>
  <si>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</si>
  <si>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</si>
  <si>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</si>
  <si>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</si>
  <si>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</si>
  <si>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</si>
  <si>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</si>
  <si>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</si>
  <si>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</si>
  <si>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</si>
  <si>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</si>
  <si>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</si>
  <si>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</si>
  <si>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</si>
  <si>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</si>
  <si>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</si>
  <si>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</si>
  <si>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</si>
  <si>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</si>
  <si>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</si>
  <si>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</si>
  <si>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</si>
  <si>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</si>
  <si>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</si>
  <si>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</si>
  <si>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</si>
  <si>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</si>
  <si>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</si>
  <si>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</si>
  <si>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</si>
  <si>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</si>
  <si>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</si>
  <si>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</si>
  <si>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</si>
  <si>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</si>
  <si>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</si>
  <si>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</si>
  <si>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</si>
  <si>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</si>
  <si>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</si>
  <si>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</si>
  <si>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</si>
  <si>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</si>
  <si>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</si>
  <si>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</si>
  <si>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</si>
  <si>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</si>
  <si>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</si>
  <si>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</si>
  <si>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</si>
  <si>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</si>
  <si>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</si>
  <si>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</si>
  <si>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</si>
  <si>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</si>
  <si>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</si>
  <si>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</si>
  <si>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</si>
  <si>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</si>
  <si>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</si>
  <si>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</si>
  <si>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</si>
  <si>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</si>
  <si>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</si>
  <si>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</si>
  <si>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</si>
  <si>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</si>
  <si>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</si>
  <si>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</si>
  <si>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</si>
  <si>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</si>
  <si>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</si>
  <si>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</si>
  <si>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</si>
  <si>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</si>
  <si>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</si>
  <si>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</si>
  <si>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</si>
  <si>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</si>
  <si>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</si>
  <si>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</si>
  <si>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</si>
  <si>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</si>
  <si>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</si>
  <si>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</si>
  <si>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</si>
  <si>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</si>
  <si>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</si>
  <si>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</si>
  <si>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</si>
  <si>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</si>
  <si>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</si>
  <si>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</si>
  <si>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</si>
  <si>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</si>
  <si>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</si>
  <si>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</si>
  <si>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</si>
  <si>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</si>
  <si>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</si>
  <si>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</si>
  <si>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</si>
  <si>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</si>
  <si>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</si>
  <si>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</si>
  <si>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</si>
  <si>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</si>
  <si>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</si>
  <si>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</si>
  <si>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</si>
  <si>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</si>
  <si>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</si>
  <si>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</si>
  <si>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</si>
  <si>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</si>
  <si>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</si>
  <si>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</si>
  <si>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</si>
  <si>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</si>
  <si>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</si>
  <si>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</si>
  <si>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</si>
  <si>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</si>
  <si>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</si>
  <si>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</si>
  <si>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</si>
  <si>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</si>
  <si>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</si>
  <si>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</si>
  <si>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</si>
  <si>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</si>
  <si>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</si>
  <si>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</si>
  <si>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</si>
  <si>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</si>
  <si>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</si>
  <si>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</si>
  <si>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</si>
  <si>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</si>
  <si>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</si>
  <si>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</si>
  <si>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</si>
  <si>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</si>
  <si>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</si>
  <si>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</si>
  <si>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</si>
  <si>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</si>
  <si>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</si>
  <si>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</si>
  <si>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</si>
  <si>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</si>
  <si>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</si>
  <si>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</si>
  <si>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</si>
  <si>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</si>
  <si>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</si>
  <si>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</si>
  <si>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</si>
  <si>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</si>
  <si>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</si>
  <si>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</si>
  <si>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</si>
  <si>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</si>
  <si>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</si>
  <si>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</si>
  <si>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</si>
  <si>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</si>
  <si>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</si>
  <si>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</si>
  <si>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</si>
  <si>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</si>
  <si>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</si>
  <si>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</si>
  <si>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</si>
  <si>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</si>
  <si>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</si>
  <si>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</si>
  <si>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</si>
  <si>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</si>
  <si>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</si>
  <si>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</si>
  <si>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</si>
  <si>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</si>
  <si>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</si>
  <si>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</si>
  <si>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</si>
  <si>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</si>
  <si>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</si>
  <si>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</si>
  <si>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</si>
  <si>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</si>
  <si>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</si>
  <si>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</si>
  <si>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</si>
  <si>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</si>
  <si>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</si>
  <si>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</si>
  <si>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</si>
  <si>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</si>
  <si>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</si>
  <si>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</si>
  <si>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</si>
  <si>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</si>
  <si>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</si>
  <si>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</si>
  <si>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</si>
  <si>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</si>
  <si>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</si>
  <si>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</si>
  <si>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</si>
  <si>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</si>
  <si>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</si>
  <si>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</si>
  <si>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</si>
  <si>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</si>
  <si>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</si>
  <si>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</si>
  <si>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</si>
  <si>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</si>
  <si>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</si>
  <si>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</si>
  <si>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</si>
  <si>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</si>
  <si>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</si>
  <si>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</si>
  <si>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</si>
  <si>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</si>
  <si>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</si>
  <si>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</si>
  <si>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</si>
  <si>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</si>
  <si>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</si>
  <si>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</si>
  <si>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</si>
  <si>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</si>
  <si>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</si>
  <si>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</si>
  <si>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</si>
  <si>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</si>
  <si>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</si>
  <si>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</si>
  <si>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</si>
  <si>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</si>
  <si>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</si>
  <si>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</si>
  <si>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</si>
  <si>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</si>
  <si>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</si>
  <si>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</si>
  <si>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</si>
  <si>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</si>
  <si>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</si>
  <si>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</si>
  <si>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</si>
  <si>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</si>
  <si>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</si>
  <si>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</si>
  <si>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</si>
  <si>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</si>
  <si>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</si>
  <si>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</si>
  <si>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</si>
  <si>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</si>
  <si>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</si>
  <si>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</si>
  <si>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</si>
  <si>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</si>
  <si>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</si>
  <si>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</si>
  <si>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</si>
  <si>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</si>
  <si>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</si>
  <si>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</si>
  <si>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</si>
  <si>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</si>
  <si>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</si>
  <si>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</si>
  <si>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</si>
  <si>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</si>
  <si>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</si>
  <si>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</si>
  <si>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</si>
  <si>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</si>
  <si>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</si>
  <si>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</si>
  <si>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</si>
  <si>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</si>
  <si>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</si>
  <si>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</si>
  <si>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</si>
  <si>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</si>
  <si>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</si>
  <si>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</si>
  <si>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</si>
  <si>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</si>
  <si>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</si>
  <si>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</si>
  <si>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</si>
  <si>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</si>
  <si>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</si>
  <si>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</si>
  <si>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</si>
  <si>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</si>
  <si>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</si>
  <si>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</si>
  <si>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</si>
  <si>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</si>
  <si>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</si>
  <si>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</si>
  <si>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</si>
  <si>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</si>
  <si>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</si>
  <si>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</si>
  <si>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</si>
  <si>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</si>
  <si>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</si>
  <si>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</si>
  <si>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</si>
  <si>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</si>
  <si>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</si>
  <si>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</si>
  <si>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</si>
  <si>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</si>
  <si>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</si>
  <si>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</si>
  <si>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</si>
  <si>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</si>
  <si>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</si>
  <si>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</si>
  <si>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</si>
  <si>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</si>
  <si>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</si>
  <si>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</si>
  <si>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</si>
  <si>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</si>
  <si>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</si>
  <si>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</si>
  <si>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</si>
  <si>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</si>
  <si>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</si>
  <si>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</si>
  <si>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</si>
  <si>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</si>
  <si>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</si>
  <si>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</si>
  <si>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</si>
  <si>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</si>
  <si>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</si>
  <si>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</si>
  <si>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</si>
  <si>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</si>
  <si>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</si>
  <si>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</si>
  <si>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</si>
  <si>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</si>
  <si>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</si>
  <si>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</si>
  <si>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</si>
  <si>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</si>
  <si>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</si>
  <si>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</si>
  <si>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</si>
  <si>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</si>
  <si>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</si>
  <si>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</si>
  <si>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</si>
  <si>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</si>
  <si>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</si>
  <si>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</si>
  <si>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</si>
  <si>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</si>
  <si>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</si>
  <si>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</si>
  <si>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</si>
  <si>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</si>
  <si>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</si>
  <si>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</si>
  <si>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</si>
  <si>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</si>
  <si>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</si>
  <si>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</si>
  <si>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</si>
  <si>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</si>
  <si>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</si>
  <si>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</si>
  <si>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</si>
  <si>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</si>
  <si>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</si>
  <si>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</si>
  <si>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</si>
  <si>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</si>
  <si>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</si>
  <si>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</si>
  <si>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</si>
  <si>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</si>
  <si>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</si>
  <si>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</si>
  <si>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</si>
  <si>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</si>
  <si>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</si>
  <si>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</si>
  <si>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</si>
  <si>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</si>
  <si>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</si>
  <si>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</si>
  <si>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</si>
  <si>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</si>
  <si>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</si>
  <si>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</si>
  <si>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</si>
  <si>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</si>
  <si>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</si>
  <si>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</si>
  <si>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</si>
  <si>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</si>
  <si>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</si>
  <si>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</si>
  <si>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</si>
  <si>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</si>
  <si>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</si>
  <si>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</si>
  <si>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</si>
  <si>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</si>
  <si>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</si>
  <si>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</si>
  <si>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</si>
  <si>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</si>
  <si>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</si>
  <si>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</si>
  <si>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</si>
  <si>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</si>
  <si>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</si>
  <si>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</si>
  <si>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</si>
  <si>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</si>
  <si>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</si>
  <si>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</si>
  <si>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</si>
  <si>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</si>
  <si>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</si>
  <si>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</si>
  <si>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</si>
  <si>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</si>
  <si>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</si>
  <si>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</si>
  <si>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</si>
  <si>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</si>
  <si>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</si>
  <si>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</si>
  <si>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</si>
  <si>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</si>
  <si>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</si>
  <si>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</si>
  <si>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</si>
  <si>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</si>
  <si>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</si>
  <si>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</si>
  <si>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</si>
  <si>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</si>
  <si>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</si>
  <si>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</si>
  <si>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</si>
  <si>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</si>
  <si>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</si>
  <si>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</si>
  <si>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</si>
  <si>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</si>
  <si>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</si>
  <si>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</si>
  <si>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</si>
  <si>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</si>
  <si>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</si>
  <si>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</si>
  <si>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</si>
  <si>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</si>
  <si>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</si>
  <si>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</si>
  <si>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</si>
  <si>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</si>
  <si>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</si>
  <si>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</si>
  <si>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</si>
  <si>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</si>
  <si>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</si>
  <si>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</si>
  <si>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</si>
  <si>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</si>
  <si>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</si>
  <si>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</si>
  <si>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</si>
  <si>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</si>
  <si>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</si>
  <si>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</si>
  <si>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</si>
  <si>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</si>
  <si>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</si>
  <si>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</si>
  <si>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</si>
  <si>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</si>
  <si>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</si>
  <si>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</si>
  <si>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</si>
  <si>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</si>
  <si>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</si>
  <si>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</si>
  <si>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</si>
  <si>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</si>
  <si>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</si>
  <si>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</si>
  <si>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</si>
  <si>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</si>
  <si>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</si>
  <si>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</si>
  <si>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</si>
  <si>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</si>
  <si>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</si>
  <si>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</si>
  <si>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</si>
  <si>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</si>
  <si>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</si>
  <si>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</si>
  <si>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</si>
  <si>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</si>
  <si>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</si>
  <si>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</si>
  <si>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</si>
  <si>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</si>
  <si>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</si>
  <si>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</si>
  <si>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</si>
  <si>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</si>
  <si>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</si>
  <si>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</si>
  <si>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</si>
  <si>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</si>
  <si>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</si>
  <si>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</si>
  <si>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</si>
  <si>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</si>
  <si>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</si>
  <si>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</si>
  <si>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</si>
  <si>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</si>
  <si>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</si>
  <si>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</si>
  <si>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</si>
  <si>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</si>
  <si>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</si>
  <si>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</si>
  <si>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</si>
  <si>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</si>
  <si>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</si>
  <si>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</si>
  <si>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</si>
  <si>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</si>
  <si>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</si>
  <si>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</si>
  <si>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</si>
  <si>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</si>
  <si>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</si>
  <si>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</si>
  <si>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</si>
  <si>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</si>
  <si>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</si>
  <si>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</si>
  <si>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</si>
  <si>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</si>
  <si>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</si>
  <si>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</si>
  <si>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</si>
  <si>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</si>
  <si>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</si>
  <si>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</si>
  <si>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</si>
  <si>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</si>
  <si>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</si>
  <si>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</si>
  <si>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</si>
  <si>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</si>
  <si>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</si>
  <si>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</si>
  <si>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</si>
  <si>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</si>
  <si>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</si>
  <si>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</si>
  <si>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</si>
  <si>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</si>
  <si>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</si>
  <si>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</si>
  <si>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</si>
  <si>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</si>
  <si>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</si>
  <si>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</si>
  <si>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</si>
  <si>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</si>
  <si>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</si>
  <si>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</si>
  <si>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</si>
  <si>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</si>
  <si>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</si>
  <si>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</si>
  <si>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</si>
  <si>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</si>
  <si>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</si>
  <si>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</si>
  <si>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</si>
  <si>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</si>
  <si>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</si>
  <si>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</si>
  <si>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</si>
  <si>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</si>
  <si>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</si>
  <si>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</si>
  <si>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</si>
  <si>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</si>
  <si>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</si>
  <si>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</si>
  <si>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</si>
  <si>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</si>
  <si>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</si>
  <si>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</si>
  <si>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</si>
  <si>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</si>
  <si>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</si>
  <si>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</si>
  <si>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</si>
  <si>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</si>
  <si>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</si>
  <si>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</si>
  <si>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</si>
  <si>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</si>
  <si>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</si>
  <si>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</si>
  <si>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</si>
  <si>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</si>
  <si>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</si>
  <si>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</si>
  <si>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</si>
  <si>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</si>
  <si>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</si>
  <si>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</si>
  <si>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</si>
  <si>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</si>
  <si>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</si>
  <si>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</si>
  <si>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</si>
  <si>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</si>
  <si>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</si>
  <si>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</si>
  <si>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</si>
  <si>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</si>
  <si>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</si>
  <si>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</si>
  <si>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</si>
  <si>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</si>
  <si>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</si>
  <si>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</si>
  <si>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</si>
  <si>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</si>
  <si>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</si>
  <si>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</si>
  <si>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</si>
  <si>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</si>
  <si>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</si>
  <si>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</si>
  <si>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</si>
  <si>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</si>
  <si>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</si>
  <si>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</si>
  <si>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</si>
  <si>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</si>
  <si>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</si>
  <si>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</si>
  <si>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</si>
  <si>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</si>
  <si>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</si>
  <si>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</si>
  <si>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</si>
  <si>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</si>
  <si>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</si>
  <si>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</si>
  <si>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</si>
  <si>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</si>
  <si>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</si>
  <si>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</si>
  <si>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</si>
  <si>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</si>
  <si>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</si>
  <si>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</si>
  <si>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</si>
  <si>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</si>
  <si>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</si>
  <si>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</si>
  <si>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</si>
  <si>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</si>
  <si>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</si>
  <si>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</si>
  <si>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</si>
  <si>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</si>
  <si>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</si>
  <si>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</si>
  <si>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</si>
  <si>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</si>
  <si>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</si>
  <si>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</si>
  <si>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</si>
  <si>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</si>
  <si>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</si>
  <si>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</si>
  <si>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</si>
  <si>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</si>
  <si>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</si>
  <si>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</si>
  <si>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</si>
  <si>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</si>
  <si>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</si>
  <si>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</si>
  <si>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</si>
  <si>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</si>
  <si>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</si>
  <si>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</si>
  <si>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</si>
  <si>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</si>
  <si>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</si>
  <si>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</si>
  <si>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</si>
  <si>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</si>
  <si>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</si>
  <si>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</si>
  <si>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</si>
  <si>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</si>
  <si>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</si>
  <si>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</si>
  <si>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</si>
  <si>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</si>
  <si>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</si>
  <si>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</si>
  <si>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</si>
  <si>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</si>
  <si>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</si>
  <si>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</si>
  <si>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</si>
  <si>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</si>
  <si>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</si>
  <si>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</si>
  <si>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</si>
  <si>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</si>
  <si>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</si>
  <si>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</si>
  <si>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</si>
  <si>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</si>
  <si>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</si>
  <si>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</si>
  <si>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</si>
  <si>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</si>
  <si>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</si>
  <si>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</si>
  <si>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</si>
  <si>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</si>
  <si>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</si>
  <si>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</si>
  <si>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</si>
  <si>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</si>
  <si>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</si>
  <si>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</si>
  <si>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</si>
  <si>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</si>
  <si>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</si>
  <si>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</si>
  <si>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</si>
  <si>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</si>
  <si>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</si>
  <si>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</si>
  <si>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</si>
  <si>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</si>
  <si>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</si>
  <si>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</si>
  <si>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</si>
  <si>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</si>
  <si>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</si>
  <si>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</si>
  <si>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</si>
  <si>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</si>
  <si>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</si>
  <si>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</si>
  <si>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</si>
  <si>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</si>
  <si>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</si>
  <si>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</si>
  <si>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</si>
  <si>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</si>
  <si>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</si>
  <si>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</si>
  <si>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</si>
  <si>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</si>
  <si>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</si>
  <si>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</si>
  <si>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</si>
  <si>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</si>
  <si>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</si>
  <si>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</si>
  <si>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</si>
  <si>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</si>
  <si>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</si>
  <si>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</si>
  <si>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</si>
  <si>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</si>
  <si>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</si>
  <si>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</si>
  <si>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</si>
  <si>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</si>
  <si>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</si>
  <si>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</si>
  <si>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</si>
  <si>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</si>
  <si>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</si>
  <si>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</si>
  <si>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</si>
  <si>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</si>
  <si>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</si>
  <si>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</si>
  <si>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</si>
  <si>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</si>
  <si>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</si>
  <si>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</si>
  <si>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</si>
  <si>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</si>
  <si>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</si>
  <si>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</si>
  <si>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</si>
  <si>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</si>
  <si>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</si>
  <si>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</si>
  <si>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</si>
  <si>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</si>
  <si>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</si>
  <si>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</si>
  <si>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</si>
  <si>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</si>
  <si>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</si>
  <si>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</si>
  <si>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</si>
  <si>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</si>
  <si>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</si>
  <si>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</si>
  <si>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</si>
  <si>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</si>
  <si>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</si>
  <si>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</si>
  <si>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</si>
  <si>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</si>
  <si>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</si>
  <si>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</si>
  <si>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</si>
  <si>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</si>
  <si>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</si>
  <si>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</si>
  <si>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</si>
  <si>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</si>
  <si>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</si>
  <si>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</si>
  <si>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</si>
  <si>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</si>
  <si>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</si>
  <si>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</si>
  <si>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</si>
  <si>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</si>
  <si>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</si>
  <si>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</si>
  <si>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</si>
  <si>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</si>
  <si>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</si>
  <si>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</si>
  <si>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</si>
  <si>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</si>
  <si>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</si>
  <si>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</si>
  <si>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</si>
  <si>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</si>
  <si>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</si>
  <si>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</si>
  <si>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</si>
  <si>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</si>
  <si>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</si>
  <si>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</si>
  <si>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</si>
  <si>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</si>
  <si>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</si>
  <si>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</si>
  <si>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</si>
  <si>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</si>
  <si>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</si>
  <si>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</si>
  <si>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</si>
  <si>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</si>
  <si>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</si>
  <si>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</si>
  <si>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</si>
  <si>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</si>
  <si>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</si>
  <si>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</si>
  <si>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</si>
  <si>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</si>
  <si>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</si>
  <si>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</si>
  <si>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</si>
  <si>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</si>
  <si>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</si>
  <si>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</si>
  <si>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</si>
  <si>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</si>
  <si>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</si>
  <si>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</si>
  <si>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</si>
  <si>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</si>
  <si>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</si>
  <si>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</si>
  <si>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</si>
  <si>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</si>
  <si>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</si>
  <si>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</si>
  <si>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</si>
  <si>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</si>
  <si>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</si>
  <si>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</si>
  <si>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</si>
  <si>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</si>
  <si>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</si>
  <si>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</si>
  <si>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</si>
  <si>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</si>
  <si>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</si>
  <si>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</si>
  <si>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</si>
  <si>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</si>
  <si>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</si>
  <si>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</si>
  <si>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</si>
  <si>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</si>
  <si>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</si>
  <si>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</si>
  <si>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</si>
  <si>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</si>
  <si>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</si>
  <si>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</si>
  <si>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</si>
  <si>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</si>
  <si>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</si>
  <si>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</si>
  <si>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</si>
  <si>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</si>
  <si>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</si>
  <si>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</si>
  <si>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</si>
  <si>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</si>
  <si>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</si>
  <si>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</si>
  <si>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</si>
  <si>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</si>
  <si>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</si>
  <si>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</si>
  <si>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</si>
  <si>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</si>
  <si>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</si>
  <si>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</si>
  <si>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</si>
  <si>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</si>
  <si>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</si>
  <si>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</si>
  <si>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</si>
  <si>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</si>
  <si>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</si>
  <si>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</si>
  <si>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</si>
  <si>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</si>
  <si>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</si>
  <si>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</si>
  <si>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</si>
  <si>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</si>
  <si>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</si>
  <si>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</si>
  <si>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</si>
  <si>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</si>
  <si>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</si>
  <si>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</si>
  <si>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</si>
  <si>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</si>
  <si>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</si>
  <si>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</si>
  <si>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</si>
  <si>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</si>
  <si>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</si>
  <si>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</si>
  <si>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</si>
  <si>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</si>
  <si>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</si>
  <si>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</si>
  <si>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</si>
  <si>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</si>
  <si>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</si>
  <si>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</si>
  <si>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</si>
  <si>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</si>
  <si>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</si>
  <si>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</si>
  <si>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</si>
  <si>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</si>
  <si>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</si>
  <si>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</si>
  <si>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</si>
  <si>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</si>
  <si>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</si>
  <si>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</si>
  <si>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</si>
  <si>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</si>
  <si>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</si>
  <si>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</si>
  <si>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</si>
  <si>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</si>
  <si>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</si>
  <si>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</si>
  <si>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</si>
  <si>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</si>
  <si>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</si>
  <si>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</si>
  <si>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</si>
  <si>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</si>
  <si>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</si>
  <si>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</si>
  <si>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</si>
  <si>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</si>
  <si>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</si>
  <si>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</si>
  <si>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</si>
  <si>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</si>
  <si>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</si>
  <si>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</si>
  <si>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</si>
  <si>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</si>
  <si>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</si>
  <si>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</si>
  <si>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</si>
  <si>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</si>
  <si>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</si>
  <si>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</si>
  <si>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</si>
  <si>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</si>
  <si>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</si>
  <si>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</si>
  <si>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</si>
  <si>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</si>
  <si>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</si>
  <si>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</si>
  <si>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</si>
  <si>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</si>
  <si>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</si>
  <si>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</si>
  <si>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</si>
  <si>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</si>
  <si>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</si>
  <si>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</si>
  <si>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</si>
  <si>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</si>
  <si>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</si>
  <si>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</si>
  <si>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</si>
  <si>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</si>
  <si>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</si>
  <si>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</si>
  <si>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</si>
  <si>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</si>
  <si>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</si>
  <si>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</si>
  <si>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</si>
  <si>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</si>
  <si>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</si>
  <si>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</si>
  <si>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</si>
  <si>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</si>
  <si>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</si>
  <si>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</si>
  <si>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</si>
  <si>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</si>
  <si>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</si>
  <si>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</si>
  <si>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</si>
  <si>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</si>
  <si>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</si>
  <si>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</si>
  <si>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</si>
  <si>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</si>
  <si>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</si>
  <si>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</si>
  <si>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</si>
  <si>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</si>
  <si>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</si>
  <si>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</si>
  <si>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</si>
  <si>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</si>
  <si>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</si>
  <si>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</si>
  <si>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</si>
  <si>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</si>
  <si>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</si>
  <si>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</si>
  <si>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</si>
  <si>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</si>
  <si>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</si>
  <si>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</si>
  <si>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</si>
  <si>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</si>
  <si>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</si>
  <si>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</si>
  <si>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</si>
  <si>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</si>
  <si>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</si>
  <si>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</si>
  <si>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</si>
  <si>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</si>
  <si>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</si>
  <si>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</si>
  <si>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</si>
  <si>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</si>
  <si>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</si>
  <si>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</si>
  <si>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</si>
  <si>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</si>
  <si>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</si>
  <si>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</si>
  <si>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</si>
  <si>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</si>
  <si>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</si>
  <si>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</si>
  <si>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</si>
  <si>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</si>
  <si>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</si>
  <si>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</si>
  <si>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</si>
  <si>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</si>
  <si>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</si>
  <si>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</si>
  <si>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</si>
  <si>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</si>
  <si>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</si>
  <si>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</si>
  <si>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</si>
  <si>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</si>
  <si>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</si>
  <si>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</si>
  <si>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</si>
  <si>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</si>
  <si>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</si>
  <si>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</si>
  <si>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</si>
  <si>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</si>
  <si>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</si>
  <si>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</si>
  <si>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</si>
  <si>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</si>
  <si>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</si>
  <si>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</si>
  <si>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</si>
  <si>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</si>
  <si>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</si>
  <si>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</si>
  <si>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</si>
  <si>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</si>
  <si>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</si>
  <si>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</si>
  <si>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</si>
  <si>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</si>
  <si>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</si>
  <si>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</si>
  <si>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</si>
  <si>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</si>
  <si>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</si>
  <si>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</si>
  <si>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</si>
  <si>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</si>
  <si>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</si>
  <si>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</si>
  <si>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</si>
  <si>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</si>
  <si>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</si>
  <si>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</si>
  <si>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</si>
  <si>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</si>
  <si>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</si>
  <si>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</si>
  <si>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</si>
  <si>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</si>
  <si>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</si>
  <si>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</si>
  <si>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</si>
  <si>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</si>
  <si>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</si>
  <si>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</si>
  <si>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</si>
  <si>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</si>
  <si>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</si>
  <si>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</si>
  <si>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</si>
  <si>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</si>
  <si>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</si>
  <si>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</si>
  <si>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</si>
  <si>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</si>
  <si>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</si>
  <si>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</si>
  <si>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</si>
  <si>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</si>
  <si>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</si>
  <si>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</si>
  <si>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</si>
  <si>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</si>
  <si>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</si>
  <si>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</si>
  <si>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</si>
  <si>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</si>
  <si>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</si>
  <si>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</si>
  <si>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</si>
  <si>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</si>
  <si>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</si>
  <si>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</si>
  <si>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</si>
  <si>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</si>
  <si>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</si>
  <si>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</si>
  <si>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</si>
  <si>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</si>
  <si>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</si>
  <si>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</si>
  <si>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</si>
  <si>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</si>
  <si>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</si>
  <si>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</si>
  <si>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</si>
  <si>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</si>
  <si>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</si>
  <si>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</si>
  <si>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</si>
  <si>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</si>
  <si>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</si>
  <si>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</si>
  <si>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</si>
  <si>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</si>
  <si>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</si>
  <si>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</si>
  <si>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</si>
  <si>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</si>
  <si>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</si>
  <si>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</si>
  <si>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</si>
  <si>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</si>
  <si>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</si>
  <si>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</si>
  <si>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</si>
  <si>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</si>
  <si>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</si>
  <si>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</si>
  <si>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</si>
  <si>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</si>
  <si>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</si>
  <si>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</si>
  <si>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</si>
  <si>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</si>
  <si>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</si>
  <si>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</si>
  <si>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</si>
  <si>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</si>
  <si>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</si>
  <si>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</si>
  <si>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</si>
  <si>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</si>
  <si>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</si>
  <si>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</si>
  <si>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</si>
  <si>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</si>
  <si>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</si>
  <si>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</si>
  <si>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</si>
  <si>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</si>
  <si>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</si>
  <si>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</si>
  <si>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</si>
  <si>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</si>
  <si>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</si>
  <si>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</si>
  <si>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</si>
  <si>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</si>
  <si>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</si>
  <si>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</si>
  <si>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</si>
  <si>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</si>
  <si>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</si>
  <si>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</si>
  <si>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</si>
  <si>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</si>
  <si>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</si>
  <si>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</si>
  <si>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</si>
  <si>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</si>
  <si>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</si>
  <si>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</si>
  <si>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</si>
  <si>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</si>
  <si>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</si>
  <si>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</si>
  <si>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</si>
  <si>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</si>
  <si>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</si>
  <si>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</si>
  <si>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</si>
  <si>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</si>
  <si>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</si>
  <si>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</si>
  <si>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</si>
  <si>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</si>
  <si>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</si>
  <si>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</si>
  <si>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</si>
  <si>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</si>
  <si>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</si>
  <si>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</si>
  <si>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</si>
  <si>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</si>
  <si>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</si>
  <si>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</si>
  <si>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</si>
  <si>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</si>
  <si>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</si>
  <si>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</si>
  <si>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</si>
  <si>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</si>
  <si>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</si>
  <si>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</si>
  <si>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</si>
  <si>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</si>
  <si>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</si>
  <si>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</si>
  <si>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</si>
  <si>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</si>
  <si>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</si>
  <si>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</si>
  <si>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</si>
  <si>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</si>
  <si>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</si>
  <si>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</si>
  <si>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</si>
  <si>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</si>
  <si>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</si>
  <si>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</si>
  <si>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</si>
  <si>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</si>
  <si>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</si>
  <si>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</si>
  <si>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</si>
  <si>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</si>
  <si>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</si>
  <si>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</si>
  <si>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</si>
  <si>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</si>
  <si>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</si>
  <si>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</si>
  <si>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</si>
  <si>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</si>
  <si>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</si>
  <si>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</si>
  <si>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</si>
  <si>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</si>
  <si>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</si>
  <si>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</si>
  <si>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</si>
  <si>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</si>
  <si>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</si>
  <si>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</si>
  <si>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</si>
  <si>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</si>
  <si>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</si>
  <si>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</si>
  <si>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</si>
  <si>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</si>
  <si>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</si>
  <si>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</si>
  <si>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</si>
  <si>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</si>
  <si>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</si>
  <si>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</si>
  <si>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</si>
  <si>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</si>
  <si>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</si>
  <si>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</si>
  <si>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</si>
  <si>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</si>
  <si>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</si>
  <si>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</si>
  <si>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</si>
  <si>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</si>
  <si>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</si>
  <si>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</si>
  <si>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</si>
  <si>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</si>
  <si>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</si>
  <si>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</si>
  <si>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</si>
  <si>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</si>
  <si>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</si>
  <si>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</si>
  <si>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</si>
  <si>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</si>
  <si>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</si>
  <si>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</si>
  <si>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</si>
  <si>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</si>
  <si>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</si>
  <si>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</si>
  <si>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</si>
  <si>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</si>
  <si>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</si>
  <si>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</si>
  <si>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</si>
  <si>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</si>
  <si>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</si>
  <si>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</si>
  <si>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</si>
  <si>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</si>
  <si>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</si>
  <si>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</si>
  <si>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</si>
  <si>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</si>
  <si>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</si>
  <si>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</si>
  <si>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</si>
  <si>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</si>
  <si>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</si>
  <si>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</si>
  <si>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</si>
  <si>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</si>
  <si>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</si>
  <si>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</si>
  <si>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</si>
  <si>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</si>
  <si>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</si>
  <si>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</si>
  <si>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</si>
  <si>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</si>
  <si>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</si>
  <si>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</si>
  <si>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</si>
  <si>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</si>
  <si>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</si>
  <si>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</si>
  <si>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</si>
  <si>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</si>
  <si>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</si>
  <si>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</si>
  <si>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</si>
  <si>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</si>
  <si>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</si>
  <si>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</si>
  <si>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</si>
  <si>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</si>
  <si>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</si>
  <si>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</si>
  <si>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</si>
  <si>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</si>
  <si>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</si>
  <si>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</si>
  <si>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</si>
  <si>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</si>
  <si>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</si>
  <si>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</si>
  <si>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</si>
  <si>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</si>
  <si>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</si>
  <si>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</si>
  <si>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</si>
  <si>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</si>
  <si>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</si>
  <si>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</si>
  <si>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</si>
  <si>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</si>
  <si>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</si>
  <si>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</si>
  <si>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</si>
  <si>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</si>
  <si>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</si>
  <si>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</si>
  <si>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</si>
  <si>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</si>
  <si>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</si>
  <si>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</si>
  <si>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</si>
  <si>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</si>
  <si>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</si>
  <si>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</si>
  <si>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</si>
  <si>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</si>
  <si>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</si>
  <si>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</si>
  <si>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</si>
  <si>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</si>
  <si>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</si>
  <si>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</si>
  <si>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</si>
  <si>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</si>
  <si>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</si>
  <si>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</si>
  <si>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</si>
  <si>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</si>
  <si>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</si>
  <si>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</si>
  <si>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</si>
  <si>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</si>
  <si>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</si>
  <si>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</si>
  <si>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</si>
  <si>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</si>
  <si>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</si>
  <si>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</si>
  <si>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</si>
  <si>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</si>
  <si>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</si>
  <si>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</si>
  <si>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</si>
  <si>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</si>
  <si>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</si>
  <si>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</si>
  <si>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</si>
  <si>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</si>
  <si>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</si>
  <si>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</si>
  <si>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</si>
  <si>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</si>
  <si>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</si>
  <si>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</si>
  <si>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</si>
  <si>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</si>
  <si>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</si>
  <si>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</si>
  <si>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</si>
  <si>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</si>
  <si>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</si>
  <si>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</si>
  <si>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</si>
  <si>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</si>
  <si>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</si>
  <si>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</si>
  <si>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</si>
  <si>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</si>
  <si>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</si>
  <si>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</si>
  <si>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</si>
  <si>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</si>
  <si>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</si>
  <si>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</si>
  <si>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</si>
  <si>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</si>
  <si>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</si>
  <si>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</si>
  <si>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</si>
  <si>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</si>
  <si>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</si>
  <si>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</si>
  <si>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</si>
  <si>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</si>
  <si>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</si>
  <si>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</si>
  <si>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</si>
  <si>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</si>
  <si>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</si>
  <si>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</si>
  <si>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</si>
  <si>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</si>
  <si>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</si>
  <si>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</si>
  <si>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</si>
  <si>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</si>
  <si>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</si>
  <si>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</si>
  <si>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</si>
  <si>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</si>
  <si>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</si>
  <si>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</si>
  <si>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</si>
  <si>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</si>
  <si>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</si>
  <si>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</si>
  <si>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</si>
  <si>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</si>
  <si>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</si>
  <si>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</si>
  <si>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</si>
  <si>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</si>
  <si>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</si>
  <si>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</si>
  <si>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</si>
  <si>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</si>
  <si>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</si>
  <si>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</si>
  <si>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</si>
  <si>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</si>
  <si>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</si>
  <si>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</si>
  <si>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</si>
  <si>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</si>
  <si>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</si>
  <si>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</si>
  <si>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</si>
  <si>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</si>
  <si>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</si>
  <si>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</si>
  <si>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</si>
  <si>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</si>
  <si>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</si>
  <si>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</si>
  <si>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</si>
  <si>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</si>
  <si>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</si>
  <si>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</si>
  <si>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</si>
  <si>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</si>
  <si>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</si>
  <si>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</si>
  <si>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</si>
  <si>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</si>
  <si>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</si>
  <si>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</si>
  <si>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</si>
  <si>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</si>
  <si>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</si>
  <si>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</si>
  <si>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</si>
  <si>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</si>
  <si>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</si>
  <si>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</si>
  <si>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</si>
  <si>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</si>
  <si>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</si>
  <si>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</si>
  <si>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</si>
  <si>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</si>
  <si>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</si>
  <si>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</si>
  <si>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</si>
  <si>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</si>
  <si>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</si>
  <si>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</si>
  <si>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</si>
  <si>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</si>
  <si>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</si>
  <si>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</si>
  <si>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</si>
  <si>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</si>
  <si>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</si>
  <si>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</si>
  <si>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</si>
  <si>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</si>
  <si>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</si>
  <si>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</si>
  <si>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</si>
  <si>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</si>
  <si>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</si>
  <si>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</si>
  <si>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</si>
  <si>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</si>
  <si>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</si>
  <si>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</si>
  <si>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</si>
  <si>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</si>
  <si>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</si>
  <si>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</si>
  <si>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</si>
  <si>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</si>
  <si>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</si>
  <si>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</si>
  <si>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</si>
  <si>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</si>
  <si>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</si>
  <si>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</si>
  <si>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</si>
  <si>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</si>
  <si>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</si>
  <si>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</si>
  <si>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</si>
  <si>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</si>
  <si>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</si>
  <si>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</si>
  <si>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</si>
  <si>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</si>
  <si>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</si>
  <si>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</si>
  <si>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</si>
  <si>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</si>
  <si>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</si>
  <si>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</si>
  <si>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</si>
  <si>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</si>
  <si>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</si>
  <si>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</si>
  <si>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</si>
  <si>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</si>
  <si>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</si>
  <si>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</si>
  <si>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</si>
  <si>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</si>
  <si>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</si>
  <si>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</si>
  <si>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</si>
  <si>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</si>
  <si>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</si>
  <si>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</si>
  <si>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</si>
  <si>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</si>
  <si>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</si>
  <si>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</si>
  <si>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</si>
  <si>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</si>
  <si>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</si>
  <si>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</si>
  <si>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</si>
  <si>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</si>
  <si>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</si>
  <si>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</si>
  <si>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</si>
  <si>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</si>
  <si>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</si>
  <si>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</si>
  <si>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</si>
  <si>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</si>
  <si>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</si>
  <si>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</si>
  <si>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</si>
  <si>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</si>
  <si>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</si>
  <si>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</si>
  <si>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</si>
  <si>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</si>
  <si>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</si>
  <si>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</si>
  <si>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</si>
  <si>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</si>
  <si>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</si>
  <si>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</si>
  <si>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</si>
  <si>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</si>
  <si>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</si>
  <si>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</si>
  <si>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</si>
  <si>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</si>
  <si>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</si>
  <si>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</si>
  <si>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</si>
  <si>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</si>
  <si>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</si>
  <si>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</si>
  <si>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</si>
  <si>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</si>
  <si>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</si>
  <si>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</si>
  <si>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</si>
  <si>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</si>
  <si>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</si>
  <si>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</si>
  <si>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</si>
  <si>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</si>
  <si>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</si>
  <si>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</si>
  <si>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</si>
  <si>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</si>
  <si>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</si>
  <si>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</si>
  <si>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</si>
  <si>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</si>
  <si>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</si>
  <si>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</si>
  <si>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</si>
  <si>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</si>
  <si>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</si>
  <si>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</si>
  <si>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</si>
  <si>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</si>
  <si>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</si>
  <si>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</si>
  <si>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</si>
  <si>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</si>
  <si>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</si>
  <si>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</si>
  <si>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</si>
  <si>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</si>
  <si>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</si>
  <si>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</si>
  <si>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</si>
  <si>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</si>
  <si>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</si>
  <si>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</si>
  <si>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</si>
  <si>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</si>
  <si>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</si>
  <si>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</si>
  <si>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</si>
  <si>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</si>
  <si>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</si>
  <si>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</si>
  <si>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</si>
  <si>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</si>
  <si>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</si>
  <si>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</si>
  <si>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</si>
  <si>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</si>
  <si>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</si>
  <si>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</si>
  <si>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</si>
  <si>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</si>
  <si>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</si>
  <si>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</si>
  <si>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</si>
  <si>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</si>
  <si>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</si>
  <si>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</si>
  <si>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</si>
  <si>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</si>
  <si>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</si>
  <si>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</si>
  <si>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</si>
  <si>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</si>
  <si>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</si>
  <si>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</si>
  <si>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</si>
  <si>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</si>
  <si>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</si>
  <si>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</si>
  <si>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</si>
  <si>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</si>
  <si>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</si>
  <si>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</si>
  <si>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</si>
  <si>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</si>
  <si>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</si>
  <si>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</si>
  <si>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</si>
  <si>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</si>
  <si>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</si>
  <si>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</si>
  <si>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</si>
  <si>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</si>
  <si>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</si>
  <si>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</si>
  <si>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</si>
  <si>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</si>
  <si>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</si>
  <si>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</si>
  <si>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</si>
  <si>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</si>
  <si>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</si>
  <si>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</si>
  <si>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</si>
  <si>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</si>
  <si>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</si>
  <si>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</si>
  <si>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</si>
  <si>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</si>
  <si>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</si>
  <si>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</si>
  <si>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</si>
  <si>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</si>
  <si>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</si>
  <si>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</si>
  <si>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</si>
  <si>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</si>
  <si>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</si>
  <si>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</si>
  <si>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</si>
  <si>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</si>
  <si>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</si>
  <si>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</si>
  <si>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</si>
  <si>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</si>
  <si>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</si>
  <si>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</si>
  <si>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</si>
  <si>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</si>
  <si>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</si>
  <si>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</si>
  <si>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</si>
  <si>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</si>
  <si>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</si>
  <si>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</si>
  <si>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</si>
  <si>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</si>
  <si>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</si>
  <si>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</si>
  <si>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</si>
  <si>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</si>
  <si>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</si>
  <si>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</si>
  <si>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</si>
  <si>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</si>
  <si>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</si>
  <si>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</si>
  <si>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</si>
  <si>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</si>
  <si>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</si>
  <si>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</si>
  <si>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</si>
  <si>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</si>
  <si>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</si>
  <si>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</si>
  <si>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</si>
  <si>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</si>
  <si>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</si>
  <si>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</si>
  <si>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</si>
  <si>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</si>
  <si>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</si>
  <si>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</si>
  <si>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</si>
  <si>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</si>
  <si>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</si>
  <si>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</si>
  <si>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</si>
  <si>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</si>
  <si>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</si>
  <si>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</si>
  <si>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</si>
  <si>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</si>
  <si>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</si>
  <si>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</si>
  <si>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</si>
  <si>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</si>
  <si>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</si>
  <si>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</si>
  <si>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</si>
  <si>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</si>
  <si>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</si>
  <si>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</si>
  <si>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</si>
  <si>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</si>
  <si>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</si>
  <si>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</si>
  <si>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</si>
  <si>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</si>
  <si>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</si>
  <si>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</si>
  <si>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</si>
  <si>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</si>
  <si>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</si>
  <si>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</si>
  <si>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</si>
  <si>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</si>
  <si>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</si>
  <si>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</si>
  <si>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</si>
  <si>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</si>
  <si>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</si>
  <si>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</si>
  <si>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</si>
  <si>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</si>
  <si>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</si>
  <si>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</si>
  <si>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</si>
  <si>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</si>
  <si>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</si>
  <si>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</si>
  <si>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</si>
  <si>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</si>
  <si>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</si>
  <si>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</si>
  <si>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</si>
  <si>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</si>
  <si>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</si>
  <si>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</si>
  <si>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</si>
  <si>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</si>
  <si>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</si>
  <si>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</si>
  <si>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</si>
  <si>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</si>
  <si>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</si>
  <si>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</si>
  <si>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</si>
  <si>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</si>
  <si>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</si>
  <si>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</si>
  <si>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</si>
  <si>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</si>
  <si>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</si>
  <si>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</si>
  <si>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</si>
  <si>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</si>
  <si>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</si>
  <si>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</si>
  <si>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</si>
  <si>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</si>
  <si>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</si>
  <si>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</si>
  <si>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</si>
  <si>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</si>
  <si>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</si>
  <si>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</si>
  <si>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</si>
  <si>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</si>
  <si>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</si>
  <si>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</si>
  <si>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</si>
  <si>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</si>
  <si>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</si>
  <si>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</si>
  <si>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</si>
  <si>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</si>
  <si>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</si>
  <si>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</si>
  <si>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</si>
  <si>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</si>
  <si>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</si>
  <si>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</si>
  <si>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</si>
  <si>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</si>
  <si>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</si>
  <si>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</si>
  <si>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</si>
  <si>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</si>
  <si>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</si>
  <si>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</si>
  <si>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</si>
  <si>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</si>
  <si>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</si>
  <si>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</si>
  <si>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</si>
  <si>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</si>
  <si>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</si>
  <si>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</si>
  <si>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</si>
  <si>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</si>
  <si>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</si>
  <si>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</si>
  <si>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</si>
  <si>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</si>
  <si>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</si>
  <si>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</si>
  <si>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</si>
  <si>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</si>
  <si>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</si>
  <si>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</si>
  <si>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</si>
  <si>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</si>
  <si>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</si>
  <si>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</si>
  <si>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</si>
  <si>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</si>
  <si>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</si>
  <si>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</si>
  <si>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</si>
  <si>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</si>
  <si>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</si>
  <si>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</si>
  <si>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</si>
  <si>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</si>
  <si>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</si>
  <si>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</si>
  <si>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</si>
  <si>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</si>
  <si>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</si>
  <si>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</si>
  <si>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</si>
  <si>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</si>
  <si>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</si>
  <si>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</si>
  <si>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</si>
  <si>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</si>
  <si>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</si>
  <si>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</si>
  <si>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</si>
  <si>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</si>
  <si>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</si>
  <si>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</si>
  <si>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</si>
  <si>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</si>
  <si>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</si>
  <si>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</si>
  <si>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</si>
  <si>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</si>
  <si>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</si>
  <si>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</si>
  <si>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</si>
  <si>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</si>
  <si>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</si>
  <si>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</si>
  <si>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</si>
  <si>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</si>
  <si>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</si>
  <si>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</si>
  <si>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</si>
  <si>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</si>
  <si>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</si>
  <si>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</si>
  <si>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</si>
  <si>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</si>
  <si>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</si>
  <si>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</si>
  <si>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</si>
  <si>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</si>
  <si>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</si>
  <si>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</si>
  <si>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</si>
  <si>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</si>
  <si>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</si>
  <si>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</si>
  <si>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</si>
  <si>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</si>
  <si>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</si>
  <si>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</si>
  <si>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</si>
  <si>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</si>
  <si>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</si>
  <si>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</si>
  <si>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</si>
  <si>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</si>
  <si>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</si>
  <si>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</si>
  <si>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</si>
  <si>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</si>
  <si>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</si>
  <si>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</si>
  <si>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</si>
  <si>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</si>
  <si>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</si>
  <si>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</si>
  <si>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</si>
  <si>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</si>
  <si>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</si>
  <si>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</si>
  <si>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</si>
  <si>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</si>
  <si>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</si>
  <si>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</si>
  <si>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</si>
  <si>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</si>
  <si>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</si>
  <si>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</si>
  <si>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</si>
  <si>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</si>
  <si>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</si>
  <si>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</si>
  <si>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</si>
  <si>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</si>
  <si>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</si>
  <si>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</si>
  <si>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</si>
  <si>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</si>
  <si>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</si>
  <si>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</si>
  <si>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</si>
  <si>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</si>
  <si>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</si>
  <si>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</si>
  <si>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</si>
  <si>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</si>
  <si>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</si>
  <si>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</si>
  <si>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</si>
  <si>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</si>
  <si>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</si>
  <si>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</si>
  <si>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</si>
  <si>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</si>
  <si>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</si>
  <si>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</si>
  <si>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</si>
  <si>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</si>
  <si>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</si>
  <si>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</si>
  <si>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</si>
  <si>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</si>
  <si>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</si>
  <si>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</si>
  <si>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</si>
  <si>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</si>
  <si>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</si>
  <si>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</si>
  <si>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</si>
  <si>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</si>
  <si>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</si>
  <si>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</si>
  <si>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</si>
  <si>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</si>
  <si>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</si>
  <si>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</si>
  <si>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</si>
  <si>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</si>
  <si>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</si>
  <si>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</si>
  <si>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</si>
  <si>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</si>
  <si>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</si>
  <si>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</si>
  <si>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</si>
  <si>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</si>
  <si>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</si>
  <si>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</si>
  <si>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</si>
  <si>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</si>
  <si>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</si>
  <si>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</si>
  <si>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</si>
  <si>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</si>
  <si>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</si>
  <si>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</si>
  <si>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</si>
  <si>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</si>
  <si>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</si>
  <si>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</si>
  <si>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</si>
  <si>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</si>
  <si>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</si>
  <si>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</si>
  <si>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</si>
  <si>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</si>
  <si>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</si>
  <si>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</si>
  <si>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</si>
  <si>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</si>
  <si>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</si>
  <si>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</si>
  <si>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</si>
  <si>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</si>
  <si>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</si>
  <si>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</si>
  <si>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</si>
  <si>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</si>
  <si>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</si>
  <si>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</si>
  <si>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</si>
  <si>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</si>
  <si>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</si>
  <si>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</si>
  <si>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</si>
  <si>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</si>
  <si>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</si>
  <si>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</si>
  <si>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</si>
  <si>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</si>
  <si>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</si>
  <si>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</si>
  <si>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</si>
  <si>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</si>
  <si>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</si>
  <si>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</si>
  <si>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</si>
  <si>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</si>
  <si>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</si>
  <si>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</si>
  <si>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</si>
  <si>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</si>
  <si>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</si>
  <si>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</si>
  <si>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</si>
  <si>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</si>
  <si>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</si>
  <si>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</si>
  <si>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</si>
  <si>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</si>
  <si>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</si>
  <si>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</si>
  <si>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</si>
  <si>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</si>
  <si>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</si>
  <si>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</si>
  <si>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</si>
  <si>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</si>
  <si>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</si>
  <si>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</si>
  <si>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</si>
  <si>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</si>
  <si>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</si>
  <si>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</si>
  <si>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</si>
  <si>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</si>
  <si>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</si>
  <si>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</si>
  <si>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</si>
  <si>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</si>
  <si>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</si>
  <si>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</si>
  <si>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</si>
  <si>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</si>
  <si>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</si>
  <si>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</si>
  <si>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</si>
  <si>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</si>
  <si>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</si>
  <si>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</si>
  <si>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</si>
  <si>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</si>
  <si>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</si>
  <si>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</si>
  <si>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</si>
  <si>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</si>
  <si>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</si>
  <si>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</si>
  <si>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</si>
  <si>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</si>
  <si>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</si>
  <si>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</si>
  <si>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</si>
  <si>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</si>
  <si>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</si>
  <si>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</si>
  <si>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</si>
  <si>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</si>
  <si>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</si>
  <si>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</si>
  <si>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</si>
  <si>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</si>
  <si>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</si>
  <si>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</si>
  <si>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</si>
  <si>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</si>
  <si>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</si>
  <si>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</si>
  <si>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</si>
  <si>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</si>
  <si>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</si>
  <si>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</si>
  <si>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</si>
  <si>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</si>
  <si>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</si>
  <si>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</si>
  <si>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</si>
  <si>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</si>
  <si>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</si>
  <si>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</si>
  <si>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</si>
  <si>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</si>
  <si>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</si>
  <si>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</si>
  <si>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</si>
  <si>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</si>
  <si>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</si>
  <si>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</si>
  <si>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</si>
  <si>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</si>
  <si>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</si>
  <si>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</si>
  <si>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</si>
  <si>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</si>
  <si>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</si>
  <si>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</si>
  <si>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</si>
  <si>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</si>
  <si>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</si>
  <si>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</si>
  <si>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</si>
  <si>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</si>
  <si>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</si>
  <si>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</si>
  <si>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</si>
  <si>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</si>
  <si>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</si>
  <si>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</si>
  <si>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</si>
  <si>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</si>
  <si>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</si>
  <si>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</si>
  <si>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</si>
  <si>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</si>
  <si>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</si>
  <si>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</si>
  <si>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</si>
  <si>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</si>
  <si>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</si>
  <si>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</si>
  <si>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</si>
  <si>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</si>
  <si>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</si>
  <si>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</si>
  <si>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</si>
  <si>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</si>
  <si>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</si>
  <si>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</si>
  <si>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</si>
  <si>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</si>
  <si>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</si>
  <si>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</si>
  <si>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</si>
  <si>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</si>
  <si>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</si>
  <si>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</si>
  <si>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</si>
  <si>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</si>
  <si>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</si>
  <si>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</si>
  <si>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</si>
  <si>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</si>
  <si>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</si>
  <si>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</si>
  <si>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</si>
  <si>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</si>
  <si>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</si>
  <si>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</si>
  <si>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</si>
  <si>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</si>
  <si>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</si>
  <si>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</si>
  <si>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</si>
  <si>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</si>
  <si>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</si>
  <si>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</si>
  <si>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</si>
  <si>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</si>
  <si>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</si>
  <si>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</si>
  <si>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</si>
  <si>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</si>
  <si>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</si>
  <si>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</si>
  <si>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</si>
  <si>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</si>
  <si>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</si>
  <si>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</si>
  <si>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</si>
  <si>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</si>
  <si>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</si>
  <si>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</si>
  <si>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</si>
  <si>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</si>
  <si>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</si>
  <si>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</si>
  <si>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</si>
  <si>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</si>
  <si>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</si>
  <si>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</si>
  <si>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</si>
  <si>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</si>
  <si>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</si>
  <si>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</si>
  <si>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</si>
  <si>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</si>
  <si>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</si>
  <si>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</si>
  <si>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</si>
  <si>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</si>
  <si>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</si>
  <si>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</si>
  <si>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</si>
  <si>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</si>
  <si>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</si>
  <si>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</si>
  <si>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</si>
  <si>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</si>
  <si>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</si>
  <si>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</si>
  <si>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</si>
  <si>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</si>
  <si>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</si>
  <si>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</si>
  <si>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</si>
  <si>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</si>
  <si>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</si>
  <si>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</si>
  <si>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</si>
  <si>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</si>
  <si>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</si>
  <si>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</si>
  <si>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</si>
  <si>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</si>
  <si>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</si>
  <si>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</si>
  <si>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</si>
  <si>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</si>
  <si>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</si>
  <si>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</si>
  <si>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</si>
  <si>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</si>
  <si>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</si>
  <si>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</si>
  <si>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</si>
  <si>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</si>
  <si>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</si>
  <si>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</si>
  <si>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</si>
  <si>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</si>
  <si>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</si>
  <si>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</si>
  <si>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</si>
  <si>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</si>
  <si>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</si>
  <si>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</si>
  <si>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</si>
  <si>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</si>
  <si>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</si>
  <si>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</si>
  <si>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</si>
  <si>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</si>
  <si>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</si>
  <si>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</si>
  <si>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</si>
  <si>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</si>
  <si>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</si>
  <si>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</si>
  <si>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</si>
  <si>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</si>
  <si>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</si>
  <si>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</si>
  <si>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</si>
  <si>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</si>
  <si>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</si>
  <si>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</si>
  <si>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</si>
  <si>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</si>
  <si>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</si>
  <si>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</si>
  <si>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</si>
  <si>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</si>
  <si>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</si>
  <si>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</si>
  <si>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</si>
  <si>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</si>
  <si>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</si>
  <si>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</si>
  <si>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</si>
  <si>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</si>
  <si>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</si>
  <si>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</si>
  <si>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</si>
  <si>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</si>
  <si>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</si>
  <si>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</si>
  <si>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</si>
  <si>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</si>
  <si>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</si>
  <si>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</si>
  <si>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</si>
  <si>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</si>
  <si>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</si>
  <si>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</si>
  <si>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</si>
  <si>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</si>
  <si>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</si>
  <si>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</si>
  <si>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</si>
  <si>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</si>
  <si>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</si>
  <si>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</si>
  <si>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</si>
  <si>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</si>
  <si>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</si>
  <si>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</si>
  <si>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</si>
  <si>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</si>
  <si>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</si>
  <si>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</si>
  <si>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</si>
  <si>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</si>
  <si>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</si>
  <si>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</si>
  <si>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</si>
  <si>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</si>
  <si>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</si>
  <si>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</si>
  <si>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</si>
  <si>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</si>
  <si>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</si>
  <si>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</si>
  <si>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</si>
  <si>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</si>
  <si>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</si>
  <si>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</si>
  <si>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</si>
  <si>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</si>
  <si>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</si>
  <si>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</si>
  <si>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</si>
  <si>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</si>
  <si>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</si>
  <si>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</si>
  <si>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</si>
  <si>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</si>
  <si>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</si>
  <si>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</si>
  <si>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</si>
  <si>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</si>
  <si>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</si>
  <si>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</si>
  <si>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</si>
  <si>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</si>
  <si>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</si>
  <si>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</si>
  <si>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</si>
  <si>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</si>
  <si>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</si>
  <si>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</si>
  <si>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</si>
  <si>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</si>
  <si>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</si>
  <si>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</si>
  <si>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</si>
  <si>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</si>
  <si>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</si>
  <si>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</si>
  <si>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</si>
  <si>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</si>
  <si>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</si>
  <si>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</si>
  <si>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</si>
  <si>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</si>
  <si>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</si>
  <si>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</si>
  <si>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</si>
  <si>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</si>
  <si>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</si>
  <si>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</si>
  <si>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</si>
  <si>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</si>
  <si>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</si>
  <si>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</si>
  <si>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</si>
  <si>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</si>
  <si>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</si>
  <si>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</si>
  <si>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</si>
  <si>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</si>
  <si>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</si>
  <si>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</si>
  <si>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</si>
  <si>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</si>
  <si>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</si>
  <si>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</si>
  <si>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</si>
  <si>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</si>
  <si>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</si>
  <si>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</si>
  <si>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</si>
  <si>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</si>
  <si>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</si>
  <si>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</si>
  <si>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</si>
  <si>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</si>
  <si>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</si>
  <si>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</si>
  <si>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</si>
  <si>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</si>
  <si>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</si>
  <si>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</si>
  <si>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</si>
  <si>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</si>
  <si>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</si>
  <si>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</si>
  <si>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</si>
  <si>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</si>
  <si>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</si>
  <si>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</si>
  <si>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</si>
  <si>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</si>
  <si>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</si>
  <si>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</si>
  <si>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</si>
  <si>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</si>
  <si>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</si>
  <si>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</si>
  <si>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</si>
  <si>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</si>
  <si>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</si>
  <si>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</si>
  <si>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</si>
  <si>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</si>
  <si>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</si>
  <si>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</si>
  <si>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</si>
  <si>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</si>
  <si>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</si>
  <si>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</si>
  <si>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</si>
  <si>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</si>
  <si>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</si>
  <si>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</si>
  <si>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</si>
  <si>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</si>
  <si>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</si>
  <si>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</si>
  <si>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</si>
  <si>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</si>
  <si>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</si>
  <si>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</si>
  <si>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</si>
  <si>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</si>
  <si>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</si>
  <si>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</si>
  <si>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</si>
  <si>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</si>
  <si>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</si>
  <si>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</si>
  <si>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</si>
  <si>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</si>
  <si>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</si>
  <si>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</si>
  <si>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</si>
  <si>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</si>
  <si>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</si>
  <si>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</si>
  <si>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</si>
  <si>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</si>
  <si>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</si>
  <si>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</si>
  <si>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</si>
  <si>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</si>
  <si>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</si>
  <si>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</si>
  <si>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</si>
  <si>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</si>
  <si>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</si>
  <si>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</si>
  <si>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</si>
  <si>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</si>
  <si>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</si>
  <si>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</si>
  <si>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</si>
  <si>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</si>
  <si>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</si>
  <si>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</si>
  <si>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</si>
  <si>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</si>
  <si>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</si>
  <si>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</si>
  <si>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</si>
  <si>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</si>
  <si>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</si>
  <si>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</si>
  <si>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</si>
  <si>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</si>
  <si>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</si>
  <si>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</si>
  <si>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</si>
  <si>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</si>
  <si>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</si>
  <si>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</si>
  <si>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</si>
  <si>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</si>
  <si>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</si>
  <si>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</si>
  <si>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</si>
  <si>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</si>
  <si>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</si>
  <si>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</si>
  <si>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</si>
  <si>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</si>
  <si>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</si>
  <si>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</si>
  <si>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</si>
  <si>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</si>
  <si>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</si>
  <si>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</si>
  <si>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</si>
  <si>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</si>
  <si>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</si>
  <si>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</si>
  <si>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</si>
  <si>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</si>
  <si>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</si>
  <si>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</si>
  <si>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</si>
  <si>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</si>
  <si>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</si>
  <si>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</si>
  <si>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</si>
  <si>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</si>
  <si>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</si>
  <si>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</si>
  <si>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</si>
  <si>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</si>
  <si>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</si>
  <si>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</si>
  <si>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</si>
  <si>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</si>
  <si>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</si>
  <si>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</si>
  <si>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</si>
  <si>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</si>
  <si>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</si>
  <si>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</si>
  <si>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</si>
  <si>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</si>
  <si>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</si>
  <si>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</si>
  <si>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</si>
  <si>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</si>
  <si>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</si>
  <si>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</si>
  <si>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</si>
  <si>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</si>
  <si>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</si>
  <si>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</si>
  <si>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</si>
  <si>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</si>
  <si>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</si>
  <si>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</si>
  <si>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</si>
  <si>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</si>
  <si>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</si>
  <si>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</si>
  <si>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</si>
  <si>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</si>
  <si>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</si>
  <si>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</si>
  <si>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</si>
  <si>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</si>
  <si>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</si>
  <si>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</si>
  <si>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</si>
  <si>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</si>
  <si>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</si>
  <si>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</si>
  <si>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</si>
  <si>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</si>
  <si>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</si>
  <si>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</si>
  <si>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</si>
  <si>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</si>
  <si>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</si>
  <si>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</si>
  <si>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</si>
  <si>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</si>
  <si>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</si>
  <si>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</si>
  <si>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</si>
  <si>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</si>
  <si>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</si>
  <si>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</si>
  <si>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</si>
  <si>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</si>
  <si>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</si>
  <si>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</si>
  <si>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</si>
  <si>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</si>
  <si>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</si>
  <si>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</si>
  <si>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</si>
  <si>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</si>
  <si>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</si>
  <si>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</si>
  <si>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</si>
  <si>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</si>
  <si>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</si>
  <si>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</si>
  <si>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</si>
  <si>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</si>
  <si>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</si>
  <si>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</si>
  <si>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</si>
  <si>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</si>
  <si>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</si>
  <si>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</si>
  <si>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</si>
  <si>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</si>
  <si>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</si>
  <si>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</si>
  <si>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</si>
  <si>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</si>
  <si>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</si>
  <si>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</si>
  <si>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</si>
  <si>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</si>
  <si>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</si>
  <si>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</si>
  <si>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</si>
  <si>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</si>
  <si>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</si>
  <si>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</si>
  <si>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</si>
  <si>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</si>
  <si>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</si>
  <si>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</si>
  <si>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</si>
  <si>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</si>
  <si>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</si>
  <si>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</si>
  <si>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</si>
  <si>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</si>
  <si>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</si>
  <si>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</si>
  <si>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</si>
  <si>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</si>
  <si>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</si>
  <si>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</si>
  <si>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</si>
  <si>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</si>
  <si>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</si>
  <si>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</si>
  <si>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</si>
  <si>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</si>
  <si>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</si>
  <si>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</si>
  <si>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</si>
  <si>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</si>
  <si>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</si>
  <si>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</si>
  <si>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</si>
  <si>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</si>
  <si>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</si>
  <si>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</si>
  <si>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</si>
  <si>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</si>
  <si>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</si>
  <si>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</si>
  <si>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</si>
  <si>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</si>
  <si>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</si>
  <si>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</si>
  <si>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</si>
  <si>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</si>
  <si>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</si>
  <si>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</si>
  <si>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</si>
  <si>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</si>
  <si>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</si>
  <si>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</si>
  <si>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</si>
  <si>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</si>
  <si>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</si>
  <si>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</si>
  <si>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</si>
  <si>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</si>
  <si>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</si>
  <si>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</si>
  <si>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</si>
  <si>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</si>
  <si>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</si>
  <si>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</si>
  <si>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</si>
  <si>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</si>
  <si>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</si>
  <si>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</si>
  <si>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</si>
  <si>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</si>
  <si>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</si>
  <si>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</si>
  <si>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</si>
  <si>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</si>
  <si>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</si>
  <si>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</si>
  <si>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</si>
  <si>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</si>
  <si>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</si>
  <si>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</si>
  <si>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</si>
  <si>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</si>
  <si>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</si>
  <si>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</si>
  <si>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</si>
  <si>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</si>
  <si>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</si>
  <si>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</si>
  <si>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</si>
  <si>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</si>
  <si>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</si>
  <si>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</si>
  <si>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</si>
  <si>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</si>
  <si>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</si>
  <si>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</si>
  <si>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</si>
  <si>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</si>
  <si>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</si>
  <si>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</si>
  <si>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</si>
  <si>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</si>
  <si>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</si>
  <si>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</si>
  <si>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</si>
  <si>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</si>
  <si>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</si>
  <si>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</si>
  <si>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</si>
  <si>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</si>
  <si>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</si>
  <si>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</si>
  <si>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</si>
  <si>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</si>
  <si>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</si>
  <si>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</si>
  <si>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</si>
  <si>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</si>
  <si>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</si>
  <si>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</si>
  <si>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</si>
  <si>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</si>
  <si>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</si>
  <si>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</si>
  <si>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</si>
  <si>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</si>
  <si>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</si>
  <si>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</si>
  <si>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</si>
  <si>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</si>
  <si>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</si>
  <si>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</si>
  <si>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</si>
  <si>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</si>
  <si>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</si>
  <si>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</si>
  <si>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</si>
  <si>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</si>
  <si>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</si>
  <si>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</si>
  <si>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</si>
  <si>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</si>
  <si>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</si>
  <si>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</si>
  <si>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</si>
  <si>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</si>
  <si>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</si>
  <si>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</si>
  <si>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</si>
  <si>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</si>
  <si>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</si>
  <si>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</si>
  <si>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</si>
  <si>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</si>
  <si>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</si>
  <si>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</si>
  <si>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</si>
  <si>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</si>
  <si>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</si>
  <si>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</si>
  <si>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</si>
  <si>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</si>
  <si>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</si>
  <si>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</si>
  <si>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</si>
  <si>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</si>
  <si>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</si>
  <si>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</si>
  <si>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</si>
  <si>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</si>
  <si>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</si>
  <si>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</si>
  <si>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</si>
  <si>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</si>
  <si>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</si>
  <si>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</si>
  <si>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</si>
  <si>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</si>
  <si>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</si>
  <si>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</si>
  <si>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</si>
  <si>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</si>
  <si>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</si>
  <si>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</si>
  <si>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</si>
  <si>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</si>
  <si>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</si>
  <si>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</si>
  <si>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</si>
  <si>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</si>
  <si>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</si>
  <si>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</si>
  <si>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</si>
  <si>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</si>
  <si>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</si>
  <si>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</si>
  <si>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</si>
  <si>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</si>
  <si>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</si>
  <si>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</si>
  <si>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</si>
  <si>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</si>
  <si>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</si>
  <si>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</si>
  <si>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</si>
  <si>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</si>
  <si>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</si>
  <si>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</si>
  <si>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</si>
  <si>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</si>
  <si>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</si>
  <si>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</si>
  <si>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</si>
  <si>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</si>
  <si>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</si>
  <si>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</si>
  <si>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</si>
  <si>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</si>
  <si>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</si>
  <si>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</si>
  <si>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</si>
  <si>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</si>
  <si>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</si>
  <si>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</si>
  <si>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</si>
  <si>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</si>
  <si>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</si>
  <si>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</si>
  <si>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</si>
  <si>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</si>
  <si>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</si>
  <si>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</si>
  <si>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</si>
  <si>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</si>
  <si>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</si>
  <si>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</si>
  <si>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</si>
  <si>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</si>
  <si>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</si>
  <si>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</si>
  <si>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</si>
  <si>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</si>
  <si>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</si>
  <si>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</si>
  <si>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</si>
  <si>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</si>
  <si>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</si>
  <si>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</si>
  <si>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</si>
  <si>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</si>
  <si>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</si>
  <si>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</si>
  <si>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</si>
  <si>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</si>
  <si>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</si>
  <si>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</si>
  <si>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</si>
  <si>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</si>
  <si>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</si>
  <si>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</si>
  <si>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</si>
  <si>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</si>
  <si>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</si>
  <si>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</si>
  <si>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</si>
  <si>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</si>
  <si>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</si>
  <si>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</si>
  <si>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</si>
  <si>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</si>
  <si>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</si>
  <si>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</si>
  <si>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</si>
  <si>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</si>
  <si>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</si>
  <si>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</si>
  <si>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</si>
  <si>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</si>
  <si>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</si>
  <si>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</si>
  <si>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</si>
  <si>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</si>
  <si>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</si>
  <si>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</si>
  <si>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</si>
  <si>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</si>
  <si>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</si>
  <si>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</si>
  <si>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</si>
  <si>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</si>
  <si>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</si>
  <si>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</si>
  <si>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</si>
  <si>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</si>
  <si>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</si>
  <si>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</si>
  <si>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</si>
  <si>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</si>
  <si>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</si>
  <si>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</si>
  <si>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</si>
  <si>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</si>
  <si>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</si>
  <si>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</si>
  <si>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</si>
  <si>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</si>
  <si>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</si>
  <si>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</si>
  <si>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</si>
  <si>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</si>
  <si>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</si>
  <si>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</si>
  <si>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</si>
  <si>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</si>
  <si>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</si>
  <si>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</si>
  <si>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</si>
  <si>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</si>
  <si>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</si>
  <si>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</si>
  <si>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</si>
  <si>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</si>
  <si>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</si>
  <si>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</si>
  <si>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</si>
  <si>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</si>
  <si>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</si>
  <si>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</si>
  <si>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</si>
  <si>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</si>
  <si>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</si>
  <si>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</si>
  <si>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</si>
  <si>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</si>
  <si>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</si>
  <si>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</si>
  <si>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</si>
  <si>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</si>
  <si>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</si>
  <si>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</si>
  <si>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</si>
  <si>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</si>
  <si>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</si>
  <si>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</si>
  <si>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</si>
  <si>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</si>
  <si>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</si>
  <si>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</si>
  <si>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</si>
  <si>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</si>
  <si>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</si>
  <si>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</si>
  <si>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</si>
  <si>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</si>
  <si>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</si>
  <si>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</si>
  <si>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</si>
  <si>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</si>
  <si>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</si>
  <si>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</si>
  <si>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</si>
  <si>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</si>
  <si>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</si>
  <si>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</si>
  <si>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</si>
  <si>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</si>
  <si>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</si>
  <si>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</si>
  <si>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</si>
  <si>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</si>
  <si>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</si>
  <si>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</si>
  <si>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</si>
  <si>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</si>
  <si>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</si>
  <si>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</si>
  <si>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</si>
  <si>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</si>
  <si>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</si>
  <si>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</si>
  <si>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</si>
  <si>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</si>
  <si>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</si>
  <si>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</si>
  <si>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</si>
  <si>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</si>
  <si>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</si>
  <si>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</si>
  <si>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</si>
  <si>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</si>
  <si>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</si>
  <si>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</si>
  <si>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</si>
  <si>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</si>
  <si>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</si>
  <si>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</si>
  <si>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</si>
  <si>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</si>
  <si>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</si>
  <si>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</si>
  <si>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</si>
  <si>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</si>
  <si>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</si>
  <si>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</si>
  <si>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</si>
  <si>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</si>
  <si>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</si>
  <si>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</si>
  <si>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</si>
  <si>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</si>
  <si>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</si>
  <si>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</si>
  <si>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</si>
  <si>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</si>
  <si>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</si>
  <si>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</si>
  <si>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</si>
  <si>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</si>
  <si>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</si>
  <si>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</si>
  <si>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</si>
  <si>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</si>
  <si>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</si>
  <si>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</si>
  <si>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</si>
  <si>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</si>
  <si>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</si>
  <si>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</si>
  <si>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</si>
  <si>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</si>
  <si>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</si>
  <si>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</si>
  <si>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</si>
  <si>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</si>
  <si>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</si>
  <si>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</si>
  <si>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</si>
  <si>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</si>
  <si>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</si>
  <si>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</si>
  <si>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</si>
  <si>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</si>
  <si>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</si>
  <si>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</si>
  <si>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</si>
  <si>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</si>
  <si>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</si>
  <si>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</si>
  <si>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</si>
  <si>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</si>
  <si>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</si>
  <si>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</si>
  <si>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</si>
  <si>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</si>
  <si>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</si>
  <si>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</si>
  <si>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</si>
  <si>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</si>
  <si>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</si>
  <si>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</si>
  <si>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</si>
  <si>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</si>
  <si>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</si>
  <si>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</si>
  <si>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</si>
  <si>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</si>
  <si>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</si>
  <si>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</si>
  <si>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</si>
  <si>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</si>
  <si>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</si>
  <si>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</si>
  <si>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</si>
  <si>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</si>
  <si>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</si>
  <si>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</si>
  <si>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</si>
  <si>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</si>
  <si>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</si>
  <si>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</si>
  <si>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</si>
  <si>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</si>
  <si>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</si>
  <si>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</si>
  <si>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</si>
  <si>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</si>
  <si>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</si>
  <si>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</si>
  <si>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</si>
  <si>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</si>
  <si>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</si>
  <si>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</si>
  <si>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</si>
  <si>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</si>
  <si>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</si>
  <si>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</si>
  <si>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</si>
  <si>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</si>
  <si>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</si>
  <si>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</si>
  <si>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</si>
  <si>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</si>
  <si>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</si>
  <si>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</si>
  <si>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</si>
  <si>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</si>
  <si>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</si>
  <si>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</si>
  <si>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</si>
  <si>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</si>
  <si>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</si>
  <si>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</si>
  <si>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</si>
  <si>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</si>
  <si>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</si>
  <si>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</si>
  <si>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</si>
  <si>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</si>
  <si>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</si>
  <si>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</si>
  <si>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</si>
  <si>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</si>
  <si>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</si>
  <si>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</si>
  <si>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</si>
  <si>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</si>
  <si>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</si>
  <si>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</si>
  <si>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</si>
  <si>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</si>
  <si>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</si>
  <si>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</si>
  <si>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</si>
  <si>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</si>
  <si>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</si>
  <si>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</si>
  <si>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</si>
  <si>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</si>
  <si>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</si>
  <si>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</si>
  <si>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</si>
  <si>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</si>
  <si>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</si>
  <si>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</si>
  <si>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</si>
  <si>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</si>
  <si>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</si>
  <si>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</si>
  <si>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</si>
  <si>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</si>
  <si>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</si>
  <si>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</si>
  <si>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</si>
  <si>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</si>
  <si>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</si>
  <si>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</si>
  <si>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</si>
  <si>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</si>
  <si>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</si>
  <si>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</si>
  <si>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</si>
  <si>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</si>
  <si>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</si>
  <si>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</si>
  <si>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</si>
  <si>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</si>
  <si>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</si>
  <si>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</si>
  <si>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</si>
  <si>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</si>
  <si>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</si>
  <si>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</si>
  <si>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</si>
  <si>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</si>
  <si>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</si>
  <si>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</si>
  <si>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</si>
  <si>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</si>
  <si>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</si>
  <si>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</si>
  <si>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</si>
  <si>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</si>
  <si>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</si>
  <si>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</si>
  <si>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</si>
  <si>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</si>
  <si>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</si>
  <si>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</si>
  <si>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</si>
  <si>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</si>
  <si>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</si>
  <si>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</si>
  <si>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</si>
  <si>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</si>
  <si>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</si>
  <si>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</si>
  <si>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</si>
  <si>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</si>
  <si>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</si>
  <si>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</si>
  <si>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</si>
  <si>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</si>
  <si>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</si>
  <si>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</si>
  <si>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</si>
  <si>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</si>
  <si>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</si>
  <si>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</si>
  <si>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</si>
  <si>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</si>
  <si>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</si>
  <si>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</si>
  <si>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</si>
  <si>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</si>
  <si>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</si>
  <si>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</si>
  <si>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</si>
  <si>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</si>
  <si>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</si>
  <si>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</si>
  <si>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</si>
  <si>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</si>
  <si>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</si>
  <si>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</si>
  <si>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</si>
  <si>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</si>
  <si>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</si>
  <si>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</si>
  <si>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</si>
  <si>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</si>
  <si>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</si>
  <si>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</si>
  <si>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</si>
  <si>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</si>
  <si>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</si>
  <si>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</si>
  <si>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</si>
  <si>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</si>
  <si>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</si>
  <si>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</si>
  <si>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</si>
  <si>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</si>
  <si>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</si>
  <si>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</si>
  <si>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</si>
  <si>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</si>
  <si>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</si>
  <si>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</si>
  <si>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</si>
  <si>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</si>
  <si>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</si>
  <si>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</si>
  <si>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</si>
  <si>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</si>
  <si>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</si>
  <si>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</si>
  <si>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</si>
  <si>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</si>
  <si>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</si>
  <si>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</si>
  <si>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</si>
  <si>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</si>
  <si>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</si>
  <si>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</si>
  <si>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</si>
  <si>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</si>
  <si>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</si>
  <si>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</si>
  <si>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</si>
  <si>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</si>
  <si>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</si>
  <si>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</si>
  <si>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</si>
  <si>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</si>
  <si>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</si>
  <si>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</si>
  <si>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</si>
  <si>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</si>
  <si>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</si>
  <si>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</si>
  <si>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</si>
  <si>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</si>
  <si>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</si>
  <si>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</si>
  <si>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</si>
  <si>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</si>
  <si>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</si>
  <si>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</si>
  <si>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</si>
  <si>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</si>
  <si>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</si>
  <si>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</si>
  <si>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</si>
  <si>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</si>
  <si>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</si>
  <si>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</si>
  <si>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</si>
  <si>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</si>
  <si>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</si>
  <si>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</si>
  <si>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</si>
  <si>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</si>
  <si>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</si>
  <si>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</si>
  <si>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</si>
  <si>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</si>
  <si>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</si>
  <si>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</si>
  <si>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</si>
  <si>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</si>
  <si>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</si>
  <si>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</si>
  <si>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</si>
  <si>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</si>
  <si>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</si>
  <si>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</si>
  <si>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</si>
  <si>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</si>
  <si>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</si>
  <si>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</si>
  <si>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</si>
  <si>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</si>
  <si>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</si>
  <si>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</si>
  <si>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</si>
  <si>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</si>
  <si>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</si>
  <si>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</si>
  <si>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</si>
  <si>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</si>
  <si>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</si>
  <si>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</si>
  <si>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</si>
  <si>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</si>
  <si>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</si>
  <si>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</si>
  <si>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</si>
  <si>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</si>
  <si>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</si>
  <si>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</si>
  <si>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</si>
  <si>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</si>
  <si>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</si>
  <si>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</si>
  <si>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</si>
  <si>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</si>
  <si>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</si>
  <si>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</si>
  <si>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</si>
  <si>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</si>
  <si>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</si>
  <si>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</si>
  <si>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</si>
  <si>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</si>
  <si>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</si>
  <si>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</si>
  <si>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</si>
  <si>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</si>
  <si>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</si>
  <si>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</si>
  <si>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</si>
  <si>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</si>
  <si>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</si>
  <si>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</si>
  <si>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</si>
  <si>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</si>
  <si>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</si>
  <si>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</si>
  <si>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</si>
  <si>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</si>
  <si>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</si>
  <si>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</si>
  <si>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</si>
  <si>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</si>
  <si>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</si>
  <si>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</si>
  <si>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</si>
  <si>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</si>
  <si>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</si>
  <si>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</si>
  <si>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</si>
  <si>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</si>
  <si>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</si>
  <si>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</si>
  <si>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</si>
  <si>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</si>
  <si>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</si>
  <si>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</si>
  <si>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</si>
  <si>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</si>
  <si>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</si>
  <si>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</si>
  <si>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</si>
  <si>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</si>
  <si>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</si>
  <si>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</si>
  <si>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</si>
  <si>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</si>
  <si>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</si>
  <si>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</si>
  <si>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</si>
  <si>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</si>
  <si>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</si>
  <si>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</si>
  <si>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</si>
  <si>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</si>
  <si>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</si>
  <si>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</si>
  <si>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</si>
  <si>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</si>
  <si>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</si>
  <si>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</si>
  <si>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</si>
  <si>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</si>
  <si>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</si>
  <si>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</si>
  <si>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</si>
  <si>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</si>
  <si>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</si>
  <si>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</si>
  <si>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</si>
  <si>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</si>
  <si>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</si>
  <si>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</si>
  <si>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</si>
  <si>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</si>
  <si>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</si>
  <si>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</si>
  <si>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</si>
  <si>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</si>
  <si>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</si>
  <si>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</si>
  <si>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</si>
  <si>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</si>
  <si>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</si>
  <si>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</si>
  <si>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</si>
  <si>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</si>
  <si>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</si>
  <si>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</si>
  <si>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</si>
  <si>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</si>
  <si>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</si>
  <si>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</si>
  <si>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</si>
  <si>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</si>
  <si>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</si>
  <si>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</si>
  <si>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</si>
  <si>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</si>
  <si>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</si>
  <si>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</si>
  <si>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</si>
  <si>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</si>
  <si>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</si>
  <si>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</si>
  <si>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</si>
  <si>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</si>
  <si>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</si>
  <si>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</si>
  <si>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</si>
  <si>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</si>
  <si>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</si>
  <si>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</si>
  <si>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</si>
  <si>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</si>
  <si>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</si>
  <si>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</si>
  <si>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</si>
  <si>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</si>
  <si>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</si>
  <si>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</si>
  <si>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</si>
  <si>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</si>
  <si>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</si>
  <si>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</si>
  <si>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</si>
  <si>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</si>
  <si>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</si>
  <si>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</si>
  <si>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</si>
  <si>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</si>
  <si>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</si>
  <si>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</si>
  <si>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</si>
  <si>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</si>
  <si>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</si>
  <si>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</si>
  <si>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</si>
  <si>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</si>
  <si>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</si>
  <si>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</si>
  <si>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</si>
  <si>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</si>
  <si>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</si>
  <si>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</si>
  <si>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</si>
  <si>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</si>
  <si>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</si>
  <si>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</si>
  <si>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</si>
  <si>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</si>
  <si>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</si>
  <si>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</si>
  <si>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</si>
  <si>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</si>
  <si>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</si>
  <si>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</si>
  <si>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</si>
  <si>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</si>
  <si>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</si>
  <si>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</si>
  <si>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</si>
  <si>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</si>
  <si>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</si>
  <si>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</si>
  <si>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</si>
  <si>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</si>
  <si>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</si>
  <si>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</si>
  <si>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</si>
  <si>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</si>
  <si>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</si>
  <si>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</si>
  <si>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</si>
  <si>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</si>
  <si>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</si>
  <si>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</si>
  <si>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</si>
  <si>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</si>
  <si>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</si>
  <si>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</si>
  <si>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</si>
  <si>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</si>
  <si>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</si>
  <si>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</si>
  <si>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</si>
  <si>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</si>
  <si>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</si>
  <si>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</si>
  <si>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</si>
  <si>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</si>
  <si>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</si>
  <si>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</si>
  <si>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</si>
  <si>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</si>
  <si>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</si>
  <si>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</si>
  <si>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</si>
  <si>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</si>
  <si>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</si>
  <si>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</si>
  <si>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</si>
  <si>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</si>
  <si>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</si>
  <si>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</si>
  <si>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</si>
  <si>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</si>
  <si>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</si>
  <si>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</si>
  <si>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</si>
  <si>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</si>
  <si>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</si>
  <si>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</si>
  <si>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</si>
  <si>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</si>
  <si>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</si>
  <si>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</si>
  <si>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</si>
  <si>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</si>
  <si>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</si>
  <si>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</si>
  <si>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</si>
  <si>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</si>
  <si>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</si>
  <si>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</si>
  <si>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</si>
  <si>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</si>
  <si>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</si>
  <si>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</si>
  <si>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</si>
  <si>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</si>
  <si>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</si>
  <si>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</si>
  <si>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</si>
  <si>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</si>
  <si>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</si>
  <si>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</si>
  <si>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</si>
  <si>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</si>
  <si>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</si>
  <si>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</si>
  <si>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</si>
  <si>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</si>
  <si>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</si>
  <si>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</si>
  <si>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</si>
  <si>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</si>
  <si>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</si>
  <si>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</si>
  <si>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</si>
  <si>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</si>
  <si>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</si>
  <si>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</si>
  <si>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</si>
  <si>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</si>
  <si>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</si>
  <si>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</si>
  <si>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</si>
  <si>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</si>
  <si>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</si>
  <si>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</si>
  <si>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</si>
  <si>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</si>
  <si>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</si>
  <si>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</si>
  <si>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</si>
  <si>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</si>
  <si>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</si>
  <si>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</si>
  <si>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</si>
  <si>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</si>
  <si>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</si>
  <si>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</si>
  <si>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</si>
  <si>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</si>
  <si>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</si>
  <si>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</si>
  <si>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</si>
  <si>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</si>
  <si>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</si>
  <si>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</si>
  <si>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</si>
  <si>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</si>
  <si>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</si>
  <si>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</si>
  <si>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</si>
  <si>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</si>
  <si>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</si>
  <si>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</si>
  <si>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</si>
  <si>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</si>
  <si>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</si>
  <si>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</si>
  <si>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</si>
  <si>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</si>
  <si>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</si>
  <si>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</si>
  <si>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</si>
  <si>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</si>
  <si>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</si>
  <si>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</si>
  <si>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</si>
  <si>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</si>
  <si>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</si>
  <si>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</si>
  <si>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</si>
  <si>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</si>
  <si>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</si>
  <si>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</si>
  <si>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</si>
  <si>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</si>
  <si>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</si>
  <si>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</si>
  <si>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</si>
  <si>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</si>
  <si>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</si>
  <si>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</si>
  <si>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</si>
  <si>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</si>
  <si>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</si>
  <si>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</si>
  <si>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</si>
  <si>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</si>
  <si>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</si>
  <si>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</si>
  <si>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</si>
  <si>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</si>
  <si>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</si>
  <si>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</si>
  <si>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</si>
  <si>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</si>
  <si>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</si>
  <si>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</si>
  <si>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</si>
  <si>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</si>
  <si>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</si>
  <si>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</si>
  <si>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</si>
  <si>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</si>
  <si>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</si>
  <si>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</si>
  <si>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</si>
  <si>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</si>
  <si>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</si>
  <si>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</si>
  <si>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</si>
  <si>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</si>
  <si>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</si>
  <si>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</si>
  <si>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</si>
  <si>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</si>
  <si>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</si>
  <si>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</si>
  <si>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</si>
  <si>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</si>
  <si>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</si>
  <si>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</si>
  <si>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</si>
  <si>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</si>
  <si>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</si>
  <si>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</si>
  <si>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</si>
  <si>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</si>
  <si>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</si>
  <si>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</si>
  <si>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</si>
  <si>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</si>
  <si>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</si>
  <si>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</si>
  <si>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</si>
  <si>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</si>
  <si>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</si>
  <si>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</si>
  <si>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</si>
  <si>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</si>
  <si>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</si>
  <si>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</si>
  <si>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</si>
  <si>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</si>
  <si>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</si>
  <si>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</si>
  <si>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</si>
  <si>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</si>
  <si>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</si>
  <si>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</si>
  <si>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</si>
  <si>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</si>
  <si>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</si>
  <si>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</si>
  <si>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</si>
  <si>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</si>
  <si>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</si>
  <si>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</si>
  <si>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</si>
  <si>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</si>
  <si>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</si>
  <si>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</si>
  <si>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</si>
  <si>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</si>
  <si>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</si>
  <si>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</si>
  <si>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</si>
  <si>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</si>
  <si>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</si>
  <si>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</si>
  <si>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</si>
  <si>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</si>
  <si>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</si>
  <si>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</si>
  <si>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</si>
  <si>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</si>
  <si>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</si>
  <si>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</si>
  <si>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</si>
  <si>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</si>
  <si>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</si>
  <si>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</si>
  <si>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</si>
  <si>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</si>
  <si>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</si>
  <si>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</si>
  <si>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</si>
  <si>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</si>
  <si>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</si>
  <si>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</si>
  <si>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</si>
  <si>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</si>
  <si>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</si>
  <si>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</si>
  <si>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</si>
  <si>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</si>
  <si>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</si>
  <si>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</si>
  <si>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</si>
  <si>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</si>
  <si>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</si>
  <si>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</si>
  <si>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</si>
  <si>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</si>
  <si>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</si>
  <si>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</si>
  <si>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</si>
  <si>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</si>
  <si>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</si>
  <si>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</si>
  <si>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</si>
  <si>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</si>
  <si>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</si>
  <si>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</si>
  <si>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</si>
  <si>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</si>
  <si>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</si>
  <si>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</si>
  <si>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</si>
  <si>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</si>
  <si>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</si>
  <si>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</si>
  <si>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</si>
  <si>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</si>
  <si>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</si>
  <si>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</si>
  <si>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</si>
  <si>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</si>
  <si>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</si>
  <si>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</si>
  <si>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</si>
  <si>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</si>
  <si>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</si>
  <si>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</si>
  <si>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</si>
  <si>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</si>
  <si>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</si>
  <si>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</si>
  <si>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</si>
  <si>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</si>
  <si>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</si>
  <si>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</si>
  <si>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</si>
  <si>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</si>
  <si>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</si>
  <si>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</si>
  <si>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</si>
  <si>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</si>
  <si>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</si>
  <si>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</si>
  <si>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</si>
  <si>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</si>
  <si>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</si>
  <si>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</si>
  <si>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</si>
  <si>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</si>
  <si>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</si>
  <si>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</si>
  <si>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</si>
  <si>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</si>
  <si>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</si>
  <si>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</si>
  <si>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</si>
  <si>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</si>
  <si>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</si>
  <si>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</si>
  <si>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</si>
  <si>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</si>
  <si>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</si>
  <si>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</si>
  <si>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</si>
  <si>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</si>
  <si>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</si>
  <si>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</si>
  <si>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</si>
  <si>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</si>
  <si>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</si>
  <si>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</si>
  <si>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</si>
  <si>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</si>
  <si>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</si>
  <si>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</si>
  <si>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</si>
  <si>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</si>
  <si>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</si>
  <si>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</si>
  <si>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</si>
  <si>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</si>
  <si>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</si>
  <si>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</si>
  <si>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</si>
  <si>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</si>
  <si>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</si>
  <si>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</si>
  <si>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</si>
  <si>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</si>
  <si>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</si>
  <si>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</si>
  <si>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</si>
  <si>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</si>
  <si>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</si>
  <si>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</si>
  <si>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</si>
  <si>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</si>
  <si>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</si>
  <si>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</si>
  <si>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</si>
  <si>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</si>
  <si>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</si>
  <si>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</si>
  <si>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</si>
  <si>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</si>
  <si>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</si>
  <si>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</si>
  <si>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</si>
  <si>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</si>
  <si>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</si>
  <si>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</si>
  <si>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</si>
  <si>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</si>
  <si>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</si>
  <si>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</si>
  <si>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</si>
  <si>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</si>
  <si>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</si>
  <si>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</si>
  <si>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</si>
  <si>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</si>
  <si>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</si>
  <si>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</si>
  <si>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</si>
  <si>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</si>
  <si>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</si>
  <si>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</si>
  <si>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</si>
  <si>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</si>
  <si>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</si>
  <si>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</si>
  <si>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</si>
  <si>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</si>
  <si>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</si>
  <si>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</si>
  <si>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</si>
  <si>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</si>
  <si>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</si>
  <si>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</si>
  <si>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</si>
  <si>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</si>
  <si>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</si>
  <si>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</si>
  <si>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</si>
  <si>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</si>
  <si>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</si>
  <si>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</si>
  <si>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</si>
  <si>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</si>
  <si>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</si>
  <si>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</si>
  <si>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</si>
  <si>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</si>
  <si>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</si>
  <si>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</si>
  <si>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</si>
  <si>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</si>
  <si>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</si>
  <si>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</si>
  <si>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</si>
  <si>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</si>
  <si>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</si>
  <si>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</si>
  <si>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</si>
  <si>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</si>
  <si>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</si>
  <si>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</si>
  <si>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</si>
  <si>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</si>
  <si>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</si>
  <si>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</si>
  <si>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</si>
  <si>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</si>
  <si>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</si>
  <si>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</si>
  <si>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</si>
  <si>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</si>
  <si>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</si>
  <si>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</si>
  <si>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</si>
  <si>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</si>
  <si>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</si>
  <si>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</si>
  <si>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</si>
  <si>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</si>
  <si>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</si>
  <si>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</si>
  <si>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</si>
  <si>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</si>
  <si>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</si>
  <si>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</si>
  <si>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</si>
  <si>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</si>
  <si>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</si>
  <si>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</si>
  <si>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</si>
  <si>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</si>
  <si>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</si>
  <si>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</si>
  <si>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</si>
  <si>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</si>
  <si>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</si>
  <si>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</si>
  <si>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</si>
  <si>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</si>
  <si>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</si>
  <si>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</si>
  <si>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</si>
  <si>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</si>
  <si>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</si>
  <si>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</si>
  <si>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</si>
  <si>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</si>
  <si>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</si>
  <si>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</si>
  <si>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</si>
  <si>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</si>
  <si>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</si>
  <si>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</si>
  <si>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</si>
  <si>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</si>
  <si>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</si>
  <si>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</si>
  <si>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</si>
  <si>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</si>
  <si>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</si>
  <si>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</si>
  <si>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</si>
  <si>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</si>
  <si>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</si>
  <si>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</si>
  <si>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</si>
  <si>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</si>
  <si>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</si>
  <si>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</si>
  <si>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</si>
  <si>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</si>
  <si>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</si>
  <si>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</si>
  <si>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</si>
  <si>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</si>
  <si>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</si>
  <si>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</si>
  <si>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</si>
  <si>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</si>
  <si>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</si>
  <si>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</si>
  <si>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</si>
  <si>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</si>
  <si>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</si>
  <si>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</si>
  <si>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</si>
  <si>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</si>
  <si>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</si>
  <si>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</si>
  <si>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</si>
  <si>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</si>
  <si>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</si>
  <si>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</si>
  <si>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</si>
  <si>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</si>
  <si>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</si>
  <si>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</si>
  <si>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</si>
  <si>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</si>
  <si>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</si>
  <si>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</si>
  <si>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</si>
  <si>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</si>
  <si>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</si>
  <si>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</si>
  <si>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</si>
  <si>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</si>
  <si>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</si>
  <si>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</si>
  <si>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</si>
  <si>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</si>
  <si>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</si>
  <si>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</si>
  <si>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</si>
  <si>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</si>
  <si>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</si>
  <si>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</si>
  <si>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</si>
  <si>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</si>
  <si>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</si>
  <si>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</si>
  <si>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</si>
  <si>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</si>
  <si>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</si>
  <si>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</si>
  <si>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</si>
  <si>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</si>
  <si>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</si>
  <si>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</si>
  <si>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</si>
  <si>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</si>
  <si>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</si>
  <si>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</si>
  <si>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</si>
  <si>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</si>
  <si>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</si>
  <si>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</si>
  <si>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</si>
  <si>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</si>
  <si>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</si>
  <si>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</si>
  <si>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</si>
  <si>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</si>
  <si>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</si>
  <si>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</si>
  <si>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</si>
  <si>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</si>
  <si>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</si>
  <si>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</si>
  <si>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</si>
  <si>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</si>
  <si>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</si>
  <si>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</si>
  <si>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</si>
  <si>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</si>
  <si>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</si>
  <si>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</si>
  <si>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</si>
  <si>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</si>
  <si>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</si>
  <si>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</si>
  <si>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</si>
  <si>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</si>
  <si>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</si>
  <si>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</si>
  <si>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</si>
  <si>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</si>
  <si>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</si>
  <si>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</si>
  <si>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</si>
  <si>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</si>
  <si>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</si>
  <si>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</si>
  <si>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</si>
  <si>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</si>
  <si>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</si>
  <si>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</si>
  <si>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</si>
  <si>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</si>
  <si>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</si>
  <si>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</si>
  <si>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</si>
  <si>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</si>
  <si>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</si>
  <si>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</si>
  <si>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</si>
  <si>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</si>
  <si>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</si>
  <si>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</si>
  <si>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</si>
  <si>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</si>
  <si>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</si>
  <si>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</si>
  <si>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</si>
  <si>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</si>
  <si>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</si>
  <si>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</si>
  <si>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</si>
  <si>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</si>
  <si>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</si>
  <si>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</si>
  <si>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</si>
  <si>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</si>
  <si>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</si>
  <si>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</si>
  <si>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</si>
  <si>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</si>
  <si>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</si>
  <si>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</si>
  <si>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</si>
  <si>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</si>
  <si>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</si>
  <si>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</si>
  <si>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</si>
  <si>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</si>
  <si>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</si>
  <si>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</si>
  <si>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</si>
  <si>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</si>
  <si>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</si>
  <si>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</si>
  <si>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</si>
  <si>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</si>
  <si>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</si>
  <si>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</si>
  <si>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</si>
  <si>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</si>
  <si>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</si>
  <si>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</si>
  <si>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</si>
  <si>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</si>
  <si>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</si>
  <si>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</si>
  <si>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</si>
  <si>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</si>
  <si>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</si>
  <si>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</si>
  <si>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</si>
  <si>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</si>
  <si>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</si>
  <si>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</si>
  <si>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</si>
  <si>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</si>
  <si>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</si>
  <si>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</si>
  <si>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</si>
  <si>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</si>
  <si>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</si>
  <si>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</si>
  <si>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</si>
  <si>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</si>
  <si>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</si>
  <si>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</si>
  <si>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</si>
  <si>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</si>
  <si>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</si>
  <si>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</si>
  <si>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</si>
  <si>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</si>
  <si>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</si>
  <si>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</si>
  <si>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</si>
  <si>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</si>
  <si>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</si>
  <si>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</si>
  <si>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</si>
  <si>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</si>
  <si>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</si>
  <si>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</si>
  <si>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</si>
  <si>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</si>
  <si>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</si>
  <si>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</si>
  <si>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</si>
  <si>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</si>
  <si>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</si>
  <si>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</si>
  <si>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</si>
  <si>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</si>
  <si>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</si>
  <si>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</si>
  <si>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</si>
  <si>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</si>
  <si>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</si>
  <si>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</si>
  <si>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</si>
  <si>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</si>
  <si>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</si>
  <si>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</si>
  <si>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</si>
  <si>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</si>
  <si>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</si>
  <si>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</si>
  <si>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</si>
  <si>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</si>
  <si>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</si>
  <si>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</si>
  <si>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</si>
  <si>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</si>
  <si>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</si>
  <si>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</si>
  <si>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</si>
  <si>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</si>
  <si>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</si>
  <si>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</si>
  <si>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</si>
  <si>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</si>
  <si>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</si>
  <si>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</si>
  <si>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</si>
  <si>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</si>
  <si>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</si>
  <si>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</si>
  <si>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</si>
  <si>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</si>
  <si>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</si>
  <si>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</si>
  <si>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</si>
  <si>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</si>
  <si>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</si>
  <si>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</si>
  <si>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</si>
  <si>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</si>
  <si>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</si>
  <si>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</si>
  <si>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</si>
  <si>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</si>
  <si>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</si>
  <si>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</si>
  <si>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</si>
  <si>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</si>
  <si>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</si>
  <si>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</si>
  <si>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</si>
  <si>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</si>
  <si>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</si>
  <si>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</si>
  <si>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</si>
  <si>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</si>
  <si>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</si>
  <si>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</si>
  <si>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</si>
  <si>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</si>
  <si>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</si>
  <si>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</si>
  <si>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</si>
  <si>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</si>
  <si>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</si>
  <si>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</si>
  <si>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</si>
  <si>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</si>
  <si>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</si>
  <si>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</si>
  <si>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</si>
  <si>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</si>
  <si>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</si>
  <si>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</si>
  <si>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</si>
  <si>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</si>
  <si>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</si>
  <si>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</si>
  <si>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</si>
  <si>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</si>
  <si>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</si>
  <si>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</si>
  <si>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</si>
  <si>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</si>
  <si>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</si>
  <si>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</si>
  <si>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</si>
  <si>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</si>
  <si>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</si>
  <si>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</si>
  <si>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</si>
  <si>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</si>
  <si>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</si>
  <si>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</si>
  <si>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</si>
  <si>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</si>
  <si>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</si>
  <si>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</si>
  <si>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</si>
  <si>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</si>
  <si>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</si>
  <si>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</si>
  <si>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</si>
  <si>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</si>
  <si>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</si>
  <si>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</si>
  <si>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</si>
  <si>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</si>
  <si>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</si>
  <si>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</si>
  <si>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</si>
  <si>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</si>
  <si>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</si>
  <si>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</si>
  <si>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</si>
  <si>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</si>
  <si>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</si>
  <si>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</si>
  <si>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</si>
  <si>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</si>
  <si>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</si>
  <si>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</si>
  <si>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</si>
  <si>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</si>
  <si>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</si>
  <si>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</si>
  <si>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</si>
  <si>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</si>
  <si>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</si>
  <si>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</si>
  <si>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</si>
  <si>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</si>
  <si>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</si>
  <si>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</si>
  <si>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</si>
  <si>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</si>
  <si>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</si>
  <si>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</si>
  <si>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</si>
  <si>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</si>
  <si>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</si>
  <si>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</si>
  <si>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</si>
  <si>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</si>
  <si>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</si>
  <si>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</si>
  <si>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</si>
  <si>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</si>
  <si>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</si>
  <si>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</si>
  <si>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</si>
  <si>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</si>
  <si>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</si>
  <si>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</si>
  <si>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</si>
  <si>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</si>
  <si>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</si>
  <si>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</si>
  <si>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</si>
  <si>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</si>
  <si>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</si>
  <si>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</si>
  <si>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</si>
  <si>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</si>
  <si>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</si>
  <si>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</si>
  <si>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</si>
  <si>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</si>
  <si>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</si>
  <si>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</si>
  <si>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</si>
  <si>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</si>
  <si>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</si>
  <si>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</si>
  <si>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</si>
  <si>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</si>
  <si>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</si>
  <si>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</si>
  <si>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</si>
  <si>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</si>
  <si>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</si>
  <si>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</si>
  <si>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</si>
  <si>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</si>
  <si>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</si>
  <si>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</si>
  <si>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</si>
  <si>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</si>
  <si>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</si>
  <si>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</si>
  <si>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</si>
  <si>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</si>
  <si>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</si>
  <si>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</si>
  <si>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</si>
  <si>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</si>
  <si>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</si>
  <si>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</si>
  <si>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</si>
  <si>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</si>
  <si>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</si>
  <si>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</si>
  <si>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</si>
  <si>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</si>
  <si>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</si>
  <si>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</si>
  <si>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</si>
  <si>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</si>
  <si>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</si>
  <si>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</si>
  <si>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</si>
  <si>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</si>
  <si>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</si>
  <si>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</si>
  <si>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</si>
  <si>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</si>
  <si>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</si>
  <si>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</si>
  <si>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</si>
  <si>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</si>
  <si>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</si>
  <si>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</si>
  <si>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</si>
  <si>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</si>
  <si>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</si>
  <si>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</si>
  <si>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</si>
  <si>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</si>
  <si>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</si>
  <si>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</si>
  <si>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</si>
  <si>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</si>
  <si>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</si>
  <si>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</si>
  <si>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</si>
  <si>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</si>
  <si>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</si>
  <si>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</si>
  <si>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</si>
  <si>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</si>
  <si>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</si>
  <si>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</si>
  <si>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</si>
  <si>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</si>
  <si>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</si>
  <si>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</si>
  <si>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</si>
  <si>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</si>
  <si>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</si>
  <si>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</si>
  <si>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</si>
  <si>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</si>
  <si>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</si>
  <si>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</si>
  <si>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</si>
  <si>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</si>
  <si>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</si>
  <si>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</si>
  <si>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</si>
  <si>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</si>
  <si>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</si>
  <si>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</si>
  <si>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</si>
  <si>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</si>
  <si>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</si>
  <si>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</si>
  <si>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</si>
  <si>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</si>
  <si>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</si>
  <si>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</si>
  <si>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</si>
  <si>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</si>
  <si>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</si>
  <si>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</si>
  <si>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</si>
  <si>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</si>
  <si>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</si>
  <si>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</si>
  <si>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</si>
  <si>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</si>
  <si>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</si>
  <si>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</si>
  <si>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</si>
  <si>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</si>
  <si>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</si>
  <si>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</si>
  <si>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</si>
  <si>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</si>
  <si>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</si>
  <si>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</si>
  <si>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</si>
  <si>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</si>
  <si>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</si>
  <si>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</si>
  <si>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</si>
  <si>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</si>
  <si>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</si>
  <si>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</si>
  <si>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</si>
  <si>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</si>
  <si>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</si>
  <si>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</si>
  <si>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</si>
  <si>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</si>
  <si>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</si>
  <si>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</si>
  <si>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</si>
  <si>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</si>
  <si>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</si>
  <si>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</si>
  <si>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</si>
  <si>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</si>
  <si>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</si>
  <si>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</si>
  <si>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</si>
  <si>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</si>
  <si>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</si>
  <si>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</si>
  <si>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</si>
  <si>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</si>
  <si>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</si>
  <si>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</si>
  <si>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</si>
  <si>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</si>
  <si>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</si>
  <si>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</si>
  <si>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</si>
  <si>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</si>
  <si>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</si>
  <si>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</si>
  <si>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</si>
  <si>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</si>
  <si>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</si>
  <si>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</si>
  <si>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</si>
  <si>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</si>
  <si>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</si>
  <si>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</si>
  <si>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</si>
  <si>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</si>
  <si>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</si>
  <si>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</si>
  <si>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</si>
  <si>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</si>
  <si>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</si>
  <si>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</si>
  <si>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</si>
  <si>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</si>
  <si>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</si>
  <si>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</si>
  <si>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</si>
  <si>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</si>
  <si>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</si>
  <si>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</si>
  <si>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</si>
  <si>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</si>
  <si>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</si>
  <si>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</si>
  <si>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</si>
  <si>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</si>
  <si>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</si>
  <si>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</si>
  <si>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</si>
  <si>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</si>
  <si>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</si>
  <si>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</si>
  <si>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</si>
  <si>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</si>
  <si>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</si>
  <si>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</si>
  <si>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</si>
  <si>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</si>
  <si>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</si>
  <si>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</si>
  <si>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</si>
  <si>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</si>
  <si>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</si>
  <si>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</si>
  <si>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</si>
  <si>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</si>
  <si>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</si>
  <si>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</si>
  <si>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</si>
  <si>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</si>
  <si>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</si>
  <si>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</si>
  <si>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</si>
  <si>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</si>
  <si>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</si>
  <si>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</si>
  <si>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</si>
  <si>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</si>
  <si>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</si>
  <si>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</si>
  <si>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</si>
  <si>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</si>
  <si>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</si>
  <si>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</si>
  <si>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</si>
  <si>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</si>
  <si>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</si>
  <si>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</si>
  <si>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</si>
  <si>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</si>
  <si>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</si>
  <si>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</si>
  <si>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</si>
  <si>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</si>
  <si>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</si>
  <si>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</si>
  <si>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</si>
  <si>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</si>
  <si>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</si>
  <si>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</si>
  <si>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</si>
  <si>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</si>
  <si>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</si>
  <si>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</si>
  <si>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</si>
  <si>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</si>
  <si>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</si>
  <si>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</si>
  <si>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</si>
  <si>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</si>
  <si>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</si>
  <si>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</si>
  <si>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</si>
  <si>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</si>
  <si>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</si>
  <si>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</si>
  <si>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</si>
  <si>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</si>
  <si>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</si>
  <si>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ETA 25 km</t>
  </si>
  <si>
    <t>PCM-20251130-00000920</t>
  </si>
  <si>
    <t>ETA 45 min</t>
  </si>
  <si>
    <t xml:space="preserve"> PCM-20250215-00000830 </t>
  </si>
  <si>
    <t>LTE site still down and  site located in aramco area access issue need special permission</t>
  </si>
  <si>
    <t>NO PCM</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</si>
  <si>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</si>
  <si>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</si>
  <si>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</si>
  <si>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</si>
  <si>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</si>
  <si>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</si>
  <si>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</si>
  <si>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</si>
  <si>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</si>
  <si>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</si>
  <si>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</si>
  <si>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PCM-20251130-00000895</t>
  </si>
  <si>
    <t xml:space="preserve">EM team need 20 min </t>
  </si>
  <si>
    <t>PCM-20251130-00000927</t>
  </si>
  <si>
    <t>Sceco NA and sceco team replacing main transformer, roads closed and sceco meter not accessible by car, site located in main road and can't connect PG</t>
  </si>
  <si>
    <t>TT-20251129-01785</t>
  </si>
  <si>
    <t>Site located inside Aramco compound, Team checking for access arrangement</t>
  </si>
  <si>
    <t>PCM-20251130-00000807</t>
  </si>
  <si>
    <t>team on the way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</si>
</sst>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1" totalsRowShown="0" headerRowDxfId="172" dataDxfId="171" headerRowBorderDxfId="169" tableBorderDxfId="170" totalsRowBorderDxfId="168">
  <autoFilter ref="A1:L2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6" dataDxfId="45" headerRowBorderDxfId="43" tableBorderDxfId="44" totalsRowBorderDxfId="42">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9" totalsRowShown="0" headerRowDxfId="29" dataDxfId="28" headerRowBorderDxfId="26" tableBorderDxfId="27">
  <autoFilter ref="A1:L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328.64349664351903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45991.591922569445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45991.591922569445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45991.591922569445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45991.591922569445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45991.591922569445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45991.591922569445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45991.591922569445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45991.591922569445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45991.591922569445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45991.591922569445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45991.591922569445</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45991.591922569445</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45991.591922569445</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45991.591922569445</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45991.591922569445</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45991.591922569445</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45991.591922569445</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45991.591922569445</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45991.591922569445</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45991.591922569445</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45991.591922569445</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45991.591922569445</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45991.591922569445</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45991.591922569445</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45991.591922569445</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45991.591922569445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45991.591922569445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45991.591922569445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45991.591922569445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45991.591922569445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45991.591922569445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45991.591922569445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45991.591922569445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45991.591922569445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45991.591922569445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45991.591922569445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45991.591922569445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45991.591922569445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45991.591922569445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45991.591922569445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45991.591922569445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45991.591922569445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45991.591922569445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45991.591922569445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45991.591922569445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45991.591922569445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45991.591922569445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45991.591922569445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45991.591922569445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45991.591922569445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45991.591922569445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45991.591922569445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45991.591922569445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45991.591922569445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45991.591922569445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45991.591922569445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45991.591922569445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45991.591922569445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45991.591922569445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45991.591922569445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45991.591922569445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45991.591922569445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45991.591922569445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45991.591922569445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45991.591922569445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45991.591922569445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45991.591922569445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45991.591922569445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45991.591922569445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45991.591922569445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45991.591922569445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45991.591922569445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45991.591922569445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45991.591922569445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45991.591922569445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45991.591922569445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45991.591922569445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45991.591922569445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45991.591922569445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45991.591922569445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45991.591922569445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45991.591922569445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45991.591922569445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45991.591922569445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45991.591922569445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45991.591922569445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45991.591922569445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45991.591922569445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45991.591922569445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45991.591922569445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45991.591922569445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45991.591922569445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45991.591922569445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45991.591922569445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45991.591922569445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45991.591922569445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45991.591922569445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45991.591922569445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45991.591922569445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45991.591922569445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45991.591922569445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45991.591922569445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45991.591922569445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45991.591922569445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45991.591922569445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45991.591922569445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45991.591922569445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45991.591922569445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45991.591922569445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45991.591922569445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45991.591922569445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45991.591922569445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45991.591922569445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45991.591922569445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45991.591922569445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45991.591922569445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45991.591922569445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45991.591922569445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45991.591922569445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45991.591922569445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45991.591922569445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45991.591922569445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45991.591922569445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45991.591922569445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45991.591922569445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45991.591922569445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45991.591922569445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45991.591922569445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45991.591922569445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45991.591922569445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45991.591922569445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45991.591922569445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45991.591922569445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45991.591922569445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45991.591922569445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45991.591922569445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45991.591922569445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45991.591922569445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45991.591922569445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45991.591922569445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45991.591922569445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45991.591922569445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45991.591922569445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45991.591922569445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45991.591922569445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45991.591922569445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45991.591922569445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45991.591922569445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45991.591922569445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45991.591922569445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45991.591922569445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45991.591922569445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45991.591922569445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45991.591922569445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45991.591922569445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45991.591922569445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45991.591922569445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45991.591922569445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45991.591922569445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45991.591922569445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45991.591922569445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45991.591922569445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45991.591922569445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45991.591922569445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45991.591922569445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45991.591922569445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45991.591922569445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45991.591922569445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45991.591922569445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45991.591922569445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45991.591922569445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45991.591922569445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45991.591922569445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45991.591922569445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45991.591922569445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45991.591922569445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45991.591922569445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45991.591922569445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45991.591922569445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45991.591922569445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45991.591922569445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45991.591922569445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45991.591922569445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45991.591922569445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45991.591922569445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45991.591922569445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45991.591922569445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45991.591922569445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45991.591922569445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45991.591922569445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45991.591922569445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45991.591922569445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45991.591922569445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45991.591922569445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45991.591922569445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45991.591922569445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45991.591922569445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45991.591922569445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45991.591922569445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45991.591922569445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45991.591922569445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45991.591922569445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45991.591922569445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45991.591922569445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45991.591922569445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45991.591922569445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45991.591922569445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45991.591922569445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45991.591922569445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45991.591922569445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45991.591922569445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45991.591922569445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45991.591922569445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45991.591922569445</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45991.591922569445</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45991.591922569445</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45991.591922569445</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45991.591922569445</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45991.591922569445</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45991.591922569445</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45991.591922569445</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45991.591922569445</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45991.591922569445</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45991.591922569445</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45991.591922569445</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45991.591922569445</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45991.591922569445</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45991.591922569445</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45991.591922569445</v>
      </c>
      <c r="H231" s="126"/>
      <c r="I231" s="128" t="str">
        <f>IFERROR(VLOOKUP(D231,DB!A:F,6,0),"")</f>
        <v/>
      </c>
      <c r="J231" s="128" t="str">
        <f>IFERROR(VLOOKUP(D231,DB!A:G,7,0),"")</f>
        <v/>
      </c>
      <c r="K231" s="124"/>
      <c r="L231" s="123" t="str">
        <f>IFERROR(VLOOKUP(D231,DB!A:I,9,0),"")</f>
        <v/>
      </c>
    </row>
  </sheetData>
  <customSheetViews>
    <customSheetView guid="{F6042A99-DD27-4453-835D-0834D95730CC}" filter="1" showAutoFilter="1">
      <pageMargins left="0" right="0" top="0" bottom="0" header="0" footer="0"/>
      <autoFilter ref="B1:M1" xr:uid="{1EAE3E13-ABE4-40BA-9441-9F9922599F7F}"/>
    </customSheetView>
  </customSheetViews>
  <dataValidations count="2">
    <dataValidation allowBlank="1" showInputMessage="1" showErrorMessage="1" sqref="E1" xr:uid="{5DBA255D-CDD9-49FB-AD3C-AF70AB4EE696}"/>
    <dataValidation type="list" allowBlank="1" showInputMessage="1" showErrorMessage="1" sqref="E2:E2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tabSelected="1" workbookViewId="0">
      <pane ySplit="1" topLeftCell="A2" activePane="bottomLeft" state="frozen"/>
      <selection pane="bottomLeft" activeCell="F7" sqref="F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166.5920846064837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7.2045035879636998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4</v>
      </c>
      <c r="D5" s="18" t="s">
        <v>19114</v>
      </c>
      <c r="E5" s="99"/>
      <c r="F5" s="100"/>
      <c r="G5" s="101">
        <f ca="1">IFERROR(NOW()-F5,"-")</f>
        <v>45991.591922569445</v>
      </c>
      <c r="H5" s="100">
        <v>45991.555902777778</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2</v>
      </c>
      <c r="D6" s="18" t="s">
        <v>17383</v>
      </c>
      <c r="E6" s="99" t="s">
        <v>39106</v>
      </c>
      <c r="F6" s="100">
        <v>45991.580509259256</v>
      </c>
      <c r="G6" s="101">
        <f ca="1">IFERROR(NOW()-F6,"-")</f>
        <v>1.1413310188800097E-2</v>
      </c>
      <c r="H6" s="151">
        <v>45991.572152777779</v>
      </c>
      <c r="I6" s="18" t="str">
        <f>IFERROR(VLOOKUP(D6,DB!A:F,6,0),"")</f>
        <v>SCECO</v>
      </c>
      <c r="J6" s="18" t="str">
        <f>IFERROR(VLOOKUP(D6,DB!A:G,7,0),"")</f>
        <v>Dead+No BB Design</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45991.591922569445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45991.591922569445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45991.591922569445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45991.591922569445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45991.591922569445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45991.591922569445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45991.591922569445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45991.591922569445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45991.591922569445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45991.591922569445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45991.591922569445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45991.591922569445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45991.591922569445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45991.591922569445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45991.591922569445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45991.591922569445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45991.591922569445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45991.591922569445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45991.591922569445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45991.591922569445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45991.591922569445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45991.591922569445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45991.591922569445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45991.591922569445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45991.591922569445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45991.591922569445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45991.591922569445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45991.591922569445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45991.591922569445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45991.591922569445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45991.591922569445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45991.591922569445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45991.591922569445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45991.591922569445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45991.591922569445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45991.591922569445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45991.591922569445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45991.591922569445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45991.591922569445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45991.591922569445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45991.591922569445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45991.591922569445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45991.591922569445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45991.591922569445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45991.591922569445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45991.591922569445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45991.591922569445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45991.591922569445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45991.591922569445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45991.591922569445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45991.591922569445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45991.591922569445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45991.591922569445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45991.591922569445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45991.591922569445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45991.591922569445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45991.591922569445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45991.591922569445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45991.591922569445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45991.591922569445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45991.591922569445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45991.591922569445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45991.591922569445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45991.591922569445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45991.591922569445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45991.591922569445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45991.591922569445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45991.591922569445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45991.591922569445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45991.591922569445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45991.591922569445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45991.591922569445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45991.591922569445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45991.591922569445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45991.591922569445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45991.591922569445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45991.591922569445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45991.591922569445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45991.591922569445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45991.591922569445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45991.591922569445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45991.591922569445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45991.591922569445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45991.591922569445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45991.591922569445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45991.591922569445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45991.591922569445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45991.591922569445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45991.591922569445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45991.591922569445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45991.591922569445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45991.591922569445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45991.591922569445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45991.591922569445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45991.591922569445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45991.591922569445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45991.591922569445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45991.591922569445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45991.591922569445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45991.591922569445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45991.591922569445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45991.591922569445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45991.591922569445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45991.591922569445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45991.591922569445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45991.591922569445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45991.591922569445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45991.591922569445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45991.591922569445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45991.591922569445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45991.591922569445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45991.591922569445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45991.591922569445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45991.591922569445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45991.591922569445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45991.591922569445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45991.591922569445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45991.591922569445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45991.591922569445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45991.591922569445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45991.591922569445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45991.591922569445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45991.591922569445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45991.591922569445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45991.591922569445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45991.591922569445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45991.591922569445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45991.591922569445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45991.591922569445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45991.591922569445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45991.591922569445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45991.591922569445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45991.591922569445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45991.591922569445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45991.591922569445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45991.591922569445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45991.591922569445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45991.591922569445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45991.591922569445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45991.591922569445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45991.591922569445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45991.591922569445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45991.591922569445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45991.591922569445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45991.591922569445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45991.591922569445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45991.591922569445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45991.591922569445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45991.591922569445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45991.591922569445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45991.591922569445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45991.591922569445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45991.591922569445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45991.591922569445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45991.591922569445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45991.591922569445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45991.591922569445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45991.591922569445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45991.591922569445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45991.591922569445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45991.591922569445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45991.591922569445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45991.591922569445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45991.591922569445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45991.591922569445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45991.591922569445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45991.591922569445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45991.591922569445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45991.591922569445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45991.591922569445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45991.591922569445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45991.591922569445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45991.591922569445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45991.591922569445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45991.591922569445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45991.591922569445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45991.591922569445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45991.591922569445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45991.591922569445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45991.591922569445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45991.591922569445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45991.591922569445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45991.591922569445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45991.591922569445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45991.591922569445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45991.591922569445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45991.591922569445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45991.591922569445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45991.591922569445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45991.591922569445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45991.591922569445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45991.591922569445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45991.591922569445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45991.591922569445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45991.591922569445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45991.591922569445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45991.591922569445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45991.591922569445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45991.591922569445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45991.591922569445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45991.591922569445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45991.591922569445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45991.591922569445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45991.591922569445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45991.591922569445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45991.591922569445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45991.591922569445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45991.591922569445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45991.591922569445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45991.591922569445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45991.591922569445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45991.591922569445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45991.591922569445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45991.591922569445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45991.591922569445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45991.591922569445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45991.591922569445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45991.591922569445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45991.591922569445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45991.591922569445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45991.591922569445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45991.591922569445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45991.591922569445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45991.591922569445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45991.591922569445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45991.591922569445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45991.591922569445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45991.591922569445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45991.591922569445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45991.591922569445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45991.591922569445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45991.591922569445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45991.591922569445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45991.591922569445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45991.591922569445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45991.591922569445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45991.591922569445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45991.591922569445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45991.591922569445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45991.591922569445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45991.591922569445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45991.591922569445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45991.591922569445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45991.591922569445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45991.591922569445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45991.591922569445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45991.591922569445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45991.591922569445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45991.591922569445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45991.591922569445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45991.591922569445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45991.591922569445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45991.591922569445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45991.591922569445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45991.591922569445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45991.591922569445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45991.591922569445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45991.591922569445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45991.591922569445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45991.591922569445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45991.591922569445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45991.591922569445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45991.591922569445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45991.591922569445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45991.591922569445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45991.591922569445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45991.591922569445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45991.591922569445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45991.591922569445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45991.591922569445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45991.591922569445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45991.591922569445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45991.591922569445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45991.591922569445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45991.591922569445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45991.591922569445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45991.591922569445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45991.591922569445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45991.591922569445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45991.591922569445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45991.591922569445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45991.591922569445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45991.591922569445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45991.591922569445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45991.591922569445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45991.591922569445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45991.591922569445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45991.591922569445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45991.591922569445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45991.591922569445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45991.591922569445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45991.591922569445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45991.591922569445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45991.591922569445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45991.591922569445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45991.591922569445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45991.591922569445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45991.591922569445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45991.591922569445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45991.591922569445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45991.591922569445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45991.591922569445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45991.591922569445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45991.591922569445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45991.591922569445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45991.591922569445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45991.591922569445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45991.591922569445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45991.591922569445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45991.591922569445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45991.591922569445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45991.591922569445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45991.591922569445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45991.591922569445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45991.591922569445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45991.591922569445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45991.591922569445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45991.591922569445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45991.591922569445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45991.591922569445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45991.591922569445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45991.591922569445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45991.591922569445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45991.591922569445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45991.591922569445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45991.591922569445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45991.591922569445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45991.591922569445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45991.591922569445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45991.591922569445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45991.591922569445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45991.591922569445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45991.591922569445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45991.591922569445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45991.591922569445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45991.591922569445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45991.591922569445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45991.591922569445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45991.591922569445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45991.591922569445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45991.591922569445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45991.591922569445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45991.591922569445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45991.591922569445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45991.591922569445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45991.591922569445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45991.591922569445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45991.591922569445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45991.591922569445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45991.591922569445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45991.591922569445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45991.591922569445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45991.591922569445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45991.591922569445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45991.591922569445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45991.591922569445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45991.591922569445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45991.591922569445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45991.591922569445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45991.591922569445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45991.591922569445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45991.591922569445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45991.591922569445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45991.591922569445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45991.591922569445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45991.591922569445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45991.591922569445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45991.591922569445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45991.591922569445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45991.591922569445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45991.591922569445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45991.591922569445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45991.591922569445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45991.591922569445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45991.591922569445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45991.591922569445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45991.591922569445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45991.591922569445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45991.591922569445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45991.591922569445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45991.591922569445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45991.591922569445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45991.591922569445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45991.591922569445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45991.591922569445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45991.591922569445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45991.591922569445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45991.591922569445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45991.591922569445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45991.591922569445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45991.591922569445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45991.591922569445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45991.591922569445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45991.591922569445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45991.591922569445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45991.591922569445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45991.591922569445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45991.591922569445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45991.591922569445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45991.591922569445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45991.591922569445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45991.591922569445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45991.591922569445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45991.591922569445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45991.591922569445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45991.591922569445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45991.591922569445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45991.591922569445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45991.591922569445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45991.591922569445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45991.591922569445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45991.591922569445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45991.591922569445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45991.591922569445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45991.591922569445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45991.591922569445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45991.591922569445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45991.591922569445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45991.591922569445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45991.591922569445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45991.591922569445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45991.591922569445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45991.591922569445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45991.591922569445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45991.591922569445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45991.591922569445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45991.591922569445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45991.591922569445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45991.591922569445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45991.591922569445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45991.591922569445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45991.591922569445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45991.591922569445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45991.591922569445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45991.591922569445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45991.591922569445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45991.591922569445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45991.591922569445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45991.591922569445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45991.591922569445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45991.591922569445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45991.591922569445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45991.591922569445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45991.591922569445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45991.591922569445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45991.591922569445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45991.591922569445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45991.591922569445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45991.591922569445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45991.591922569445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45991.591922569445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45991.591922569445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45991.591922569445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45991.591922569445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45991.591922569445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45991.591922569445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45991.591922569445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45991.591922569445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45991.591922569445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45991.591922569445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45991.591922569445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45991.591922569445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45991.591922569445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45991.591922569445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45991.591922569445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45991.591922569445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45991.591922569445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45991.591922569445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45991.591922569445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45991.591922569445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45991.591922569445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45991.591922569445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45991.591922569445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45991.591922569445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45991.591922569445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45991.591922569445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45991.591922569445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45991.591922569445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45991.591922569445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45991.591922569445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45991.591922569445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45991.591922569445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45991.591922569445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45991.591922569445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45991.591922569445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45991.591922569445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45991.591922569445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45991.591922569445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45991.591922569445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45991.591922569445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45991.591922569445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45991.591922569445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45991.591922569445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45991.591922569445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45991.591922569445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45991.591922569445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45991.591922569445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45991.591922569445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45991.591922569445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45991.591922569445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45991.591922569445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45991.591922569445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45991.591922569445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45991.591922569445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45991.591922569445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45991.591922569445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45991.591922569445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45991.591922569445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45991.591922569445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45991.591922569445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45991.591922569445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45991.591922569445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45991.591922569445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45991.591922569445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45991.591922569445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45991.591922569445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45991.591922569445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45991.591922569445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45991.591922569445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45991.591922569445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45991.591922569445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45991.591922569445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45991.591922569445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45991.591922569445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45991.591922569445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45991.591922569445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45991.591922569445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45991.591922569445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45991.591922569445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45991.591922569445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45991.591922569445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45991.591922569445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45991.591922569445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45991.591922569445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45991.591922569445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45991.591922569445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45991.591922569445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45991.591922569445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45991.591922569445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45991.591922569445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45991.591922569445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45991.591922569445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45991.591922569445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45991.591922569445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45991.591922569445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45991.591922569445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45991.591922569445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45991.591922569445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45991.591922569445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45991.591922569445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45991.591922569445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45991.591922569445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45991.591922569445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45991.591922569445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45991.591922569445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45991.591922569445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45991.591922569445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45991.591922569445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45991.591922569445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45991.591922569445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45991.591922569445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45991.591922569445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45991.591922569445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45991.591922569445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45991.591922569445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45991.591922569445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45991.591922569445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45991.591922569445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45991.591922569445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45991.591922569445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45991.591922569445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45991.591922569445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45991.591922569445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45991.591922569445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45991.591922569445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45991.591922569445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45991.591922569445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45991.591922569445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45991.591922569445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45991.591922569445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45991.591922569445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45991.591922569445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45991.591922569445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45991.591922569445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45991.591922569445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45991.591922569445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45991.591922569445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45991.591922569445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45991.591922569445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45991.591922569445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45991.591922569445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45991.591922569445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45991.591922569445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45991.591922569445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45991.591922569445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45991.591922569445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45991.591922569445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45991.591922569445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45991.591922569445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45991.591922569445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45991.591922569445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45991.591922569445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45991.591922569445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45991.591922569445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45991.591922569445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45991.591922569445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45991.591922569445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45991.591922569445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45991.591922569445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45991.591922569445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45991.591922569445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45991.591922569445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45991.591922569445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45991.591922569445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45991.591922569445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45991.591922569445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45991.591922569445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45991.591922569445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45991.591922569445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45991.591922569445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45991.591922569445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45991.591922569445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45991.591922569445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45991.591922569445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45991.591922569445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45991.591922569445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45991.591922569445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45991.591922569445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45991.591922569445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45991.591922569445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45991.591922569445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45991.591922569445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45991.591922569445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45991.591922569445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45991.591922569445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45991.591922569445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45991.591922569445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45991.591922569445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45991.591922569445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45991.591922569445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45991.591922569445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45991.591922569445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45991.591922569445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45991.591922569445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45991.591922569445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45991.591922569445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45991.591922569445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45991.591922569445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45991.591922569445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45991.591922569445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45991.591922569445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45991.591922569445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45991.591922569445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45991.591922569445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45991.591922569445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45991.591922569445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45991.591922569445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45991.591922569445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45991.591922569445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45991.591922569445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45991.591922569445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45991.591922569445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45991.591922569445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45991.591922569445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45991.591922569445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45991.591922569445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45991.591922569445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45991.591922569445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45991.591922569445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45991.591922569445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45991.591922569445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45991.591922569445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45991.591922569445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45991.591922569445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45991.591922569445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45991.591922569445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45991.591922569445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45991.591922569445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45991.591922569445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45991.591922569445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45991.591922569445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45991.591922569445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45991.591922569445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45991.591922569445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45991.591922569445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45991.591922569445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45991.591922569445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45991.591922569445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45991.591922569445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45991.591922569445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45991.591922569445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45991.591922569445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45991.591922569445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45991.591922569445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45991.591922569445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45991.591922569445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45991.591922569445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45991.591922569445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45991.591922569445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45991.591922569445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45991.591922569445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45991.591922569445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45991.591922569445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45991.591922569445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45991.591922569445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45991.591922569445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45991.591922569445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45991.591922569445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45991.591922569445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45991.591922569445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45991.591922569445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45991.591922569445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45991.591922569445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45991.591922569445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45991.591922569445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45991.591922569445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45991.591922569445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45991.591922569445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45991.591922569445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45991.591922569445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45991.591922569445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45991.591922569445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45991.591922569445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45991.591922569445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45991.591922569445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45991.591922569445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45991.591922569445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45991.591922569445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45991.591922569445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45991.591922569445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45991.591922569445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45991.591922569445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45991.591922569445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45991.591922569445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45991.591922569445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45991.591922569445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45991.591922569445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45991.591922569445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45991.591922569445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45991.591922569445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45991.591922569445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45991.591922569445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45991.591922569445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45991.591922569445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45991.591922569445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45991.591922569445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45991.591922569445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45991.591922569445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45991.591922569445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45991.591922569445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45991.591922569445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45991.591922569445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45991.591922569445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45991.591922569445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45991.591922569445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45991.591922569445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45991.591922569445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45991.591922569445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45991.591922569445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45991.591922569445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45991.591922569445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45991.591922569445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45991.591922569445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45991.591922569445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45991.591922569445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45991.591922569445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45991.591922569445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45991.591922569445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45991.591922569445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45991.591922569445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45991.591922569445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45991.591922569445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45991.591922569445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45991.591922569445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45991.591922569445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45991.591922569445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45991.591922569445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45991.591922569445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45991.591922569445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45991.591922569445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45991.591922569445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45991.591922569445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45991.591922569445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45991.591922569445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45991.591922569445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45991.591922569445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45991.591922569445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45991.591922569445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45991.591922569445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45991.591922569445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45991.591922569445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45991.591922569445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45991.591922569445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45991.591922569445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45991.591922569445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45991.591922569445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45991.591922569445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45991.591922569445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45991.591922569445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45991.591922569445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45991.591922569445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45991.591922569445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45991.591922569445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45991.591922569445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45991.591922569445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45991.591922569445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45991.591922569445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45991.591922569445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45991.591922569445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45991.591922569445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45991.591922569445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45991.591922569445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45991.591922569445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45991.591922569445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45991.591922569445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45991.591922569445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45991.591922569445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45991.591922569445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45991.591922569445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45991.591922569445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45991.591922569445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45991.591922569445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45991.591922569445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45991.591922569445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45991.591922569445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45991.591922569445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45991.591922569445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45991.591922569445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45991.591922569445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45991.591922569445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45991.591922569445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45991.591922569445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45991.591922569445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45991.591922569445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45991.591922569445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45991.591922569445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45991.591922569445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45991.591922569445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45991.591922569445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45991.591922569445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45991.591922569445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45991.591922569445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45991.591922569445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45991.591922569445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45991.591922569445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45991.591922569445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45991.591922569445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45991.591922569445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45991.591922569445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45991.591922569445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45991.591922569445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45991.591922569445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45991.591922569445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45991.591922569445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45991.591922569445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45991.591922569445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45991.591922569445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45991.591922569445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45991.591922569445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45991.591922569445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45991.591922569445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45991.591922569445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45991.591922569445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45991.591922569445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45991.591922569445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45991.591922569445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45991.591922569445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45991.591922569445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45991.591922569445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45991.591922569445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45991.591922569445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45991.591922569445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45991.591922569445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45991.591922569445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45991.591922569445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45991.591922569445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45991.591922569445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45991.591922569445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45991.591922569445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45991.591922569445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45991.591922569445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45991.591922569445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45991.591922569445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45991.591922569445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45991.591922569445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45991.591922569445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45991.591922569445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45991.591922569445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45991.591922569445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45991.591922569445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45991.591922569445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45991.591922569445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45991.591922569445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45991.591922569445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45991.591922569445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45991.591922569445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45991.591922569445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45991.591922569445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45991.591922569445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45991.591922569445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45991.591922569445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45991.591922569445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45991.591922569445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45991.591922569445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45991.591922569445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45991.591922569445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45991.591922569445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45991.591922569445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45991.591922569445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45991.591922569445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45991.591922569445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45991.591922569445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45991.591922569445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45991.591922569445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45991.591922569445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45991.591922569445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45991.591922569445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45991.591922569445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45991.591922569445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45991.591922569445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45991.591922569445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45991.591922569445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45991.591922569445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45991.591922569445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45991.591922569445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45991.591922569445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45991.591922569445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45991.591922569445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45991.591922569445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45991.591922569445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45991.591922569445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45991.591922569445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45991.591922569445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45991.591922569445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45991.591922569445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45991.591922569445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45991.591922569445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45991.591922569445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45991.591922569445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45991.591922569445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45991.591922569445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45991.591922569445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45991.591922569445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45991.591922569445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45991.591922569445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45991.591922569445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45991.591922569445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45991.591922569445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45991.591922569445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45991.591922569445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45991.591922569445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45991.591922569445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45991.591922569445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45991.591922569445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45991.591922569445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45991.591922569445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45991.591922569445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45991.591922569445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45991.591922569445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45991.591922569445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45991.591922569445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45991.591922569445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45991.591922569445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45991.591922569445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45991.591922569445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45991.591922569445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45991.591922569445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45991.591922569445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45991.591922569445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45991.591922569445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45991.591922569445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45991.591922569445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45991.591922569445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45991.591922569445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45991.591922569445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45991.591922569445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45991.591922569445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45991.591922569445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45991.591922569445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45991.591922569445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45991.591922569445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45991.591922569445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45991.591922569445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45991.591922569445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45991.591922569445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45991.591922569445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45991.591922569445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45991.591922569445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45991.591922569445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45991.591922569445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45991.591922569445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45991.591922569445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45991.591922569445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45991.591922569445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45991.591922569445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45991.591922569445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45991.591922569445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45991.591922569445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45991.591922569445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45991.591922569445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45991.591922569445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45991.591922569445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45991.591922569445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45991.591922569445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45991.591922569445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45991.591922569445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45991.591922569445</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workbookViewId="0">
      <selection activeCell="J10" sqref="J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288.11120497684897</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1</v>
      </c>
      <c r="D3" s="88" t="s">
        <v>35205</v>
      </c>
      <c r="E3" s="91" t="s">
        <v>39106</v>
      </c>
      <c r="F3" s="92"/>
      <c r="G3" s="93">
        <f t="shared" ref="G3:G36" ca="1" si="0">IFERROR(NOW()-F3,"")</f>
        <v>45991.591922569445</v>
      </c>
      <c r="H3" s="92">
        <v>45991.510439814818</v>
      </c>
      <c r="I3" s="110" t="str">
        <f>IFERROR(VLOOKUP(D3,DB!A:F,6,0),"")</f>
        <v>SCECO</v>
      </c>
      <c r="J3" s="110" t="str">
        <f>IFERROR(VLOOKUP(D3,DB!A:G,7,0),"")</f>
        <v>Vandalized</v>
      </c>
      <c r="K3" s="94" t="s">
        <v>39199</v>
      </c>
      <c r="L3" s="88" t="str">
        <f>IFERROR(VLOOKUP(D3,DB!A:I,9,0),"")</f>
        <v>Latis</v>
      </c>
    </row>
    <row r="4" spans="1:16" ht="15" customHeight="1">
      <c r="A4" s="110"/>
      <c r="B4" s="110" t="str">
        <f>IFERROR(VLOOKUP(D4,DB!A:K,11,0),"")</f>
        <v/>
      </c>
      <c r="C4" s="90"/>
      <c r="D4" s="88"/>
      <c r="E4" s="91"/>
      <c r="F4" s="92"/>
      <c r="G4" s="93">
        <f t="shared" ca="1" si="0"/>
        <v>45991.591922569445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45991.591922569445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45991.591922569445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45991.591922569445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45991.591922569445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45991.591922569445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45991.591922569445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45991.591922569445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45991.591922569445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45991.591922569445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45991.591922569445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45991.591922569445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45991.591922569445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45991.591922569445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45991.591922569445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45991.591922569445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45991.591922569445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45991.591922569445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45991.591922569445</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45991.591922569445</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45991.591922569445</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45991.591922569445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45991.591922569445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45991.591922569445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45991.591922569445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45991.591922569445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45991.591922569445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45991.591922569445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45991.591922569445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45991.591922569445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45991.591922569445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45991.591922569445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45991.591922569445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45991.591922569445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45991.591922569445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45991.591922569445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45991.591922569445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45991.591922569445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45991.591922569445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45991.591922569445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45991.591922569445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45991.591922569445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45991.591922569445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45991.591922569445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45991.591922569445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45991.591922569445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45991.591922569445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45991.591922569445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45991.591922569445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45991.591922569445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45991.591922569445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45991.591922569445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45991.591922569445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45991.591922569445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45991.591922569445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45991.591922569445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45991.591922569445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45991.591922569445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45991.591922569445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45991.591922569445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45991.591922569445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45991.591922569445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45991.591922569445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45991.591922569445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45991.591922569445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45991.591922569445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45991.591922569445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45991.591922569445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45991.591922569445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45991.591922569445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45991.591922569445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45991.591922569445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45991.591922569445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45991.591922569445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45991.591922569445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45991.591922569445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45991.591922569445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45991.591922569445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45991.591922569445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45991.591922569445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45991.591922569445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45991.591922569445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45991.591922569445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45991.591922569445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45991.591922569445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45991.591922569445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45991.591922569445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45991.591922569445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45991.591922569445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45991.591922569445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45991.591922569445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45991.591922569445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45991.591922569445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45991.591922569445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45991.591922569445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45991.591922569445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45991.591922569445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45991.591922569445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45991.591922569445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45991.591922569445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45991.591922569445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45991.591922569445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45991.591922569445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45991.591922569445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45991.591922569445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45991.591922569445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45991.591922569445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45991.591922569445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45991.591922569445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45991.591922569445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45991.591922569445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45991.591922569445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45991.591922569445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45991.591922569445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45991.591922569445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45991.591922569445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45991.591922569445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45991.591922569445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45991.591922569445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45991.591922569445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45991.591922569445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45991.591922569445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45991.591922569445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45991.591922569445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45991.591922569445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45991.591922569445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45991.591922569445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45991.591922569445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45991.591922569445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45991.591922569445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45991.591922569445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45991.591922569445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45991.591922569445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45991.591922569445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45991.591922569445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45991.591922569445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45991.591922569445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45991.591922569445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45991.591922569445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45991.591922569445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45991.591922569445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45991.591922569445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45991.591922569445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45991.591922569445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45991.591922569445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45991.591922569445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45991.591922569445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45991.591922569445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45991.591922569445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45991.591922569445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45991.591922569445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45991.591922569445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45991.591922569445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45991.591922569445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45991.591922569445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45991.591922569445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45991.591922569445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45991.591922569445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45991.591922569445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45991.591922569445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45991.591922569445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45991.591922569445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45991.591922569445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45991.591922569445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45991.591922569445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45991.591922569445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45991.591922569445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45991.591922569445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45991.591922569445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45991.591922569445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45991.591922569445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45991.591922569445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45991.591922569445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45991.591922569445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45991.591922569445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45991.591922569445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45991.591922569445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45991.591922569445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45991.591922569445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45991.591922569445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45991.591922569445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45991.591922569445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45991.591922569445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45991.591922569445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45991.591922569445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45991.591922569445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45991.591922569445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45991.591922569445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45991.591922569445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45991.591922569445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45991.591922569445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45991.591922569445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45991.591922569445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45991.591922569445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45991.591922569445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45991.591922569445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45991.591922569445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45991.591922569445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45991.591922569445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45991.591922569445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45991.591922569445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45991.591922569445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45991.591922569445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45991.591922569445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45991.591922569445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45991.591922569445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45991.591922569445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45991.591922569445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45991.591922569445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45991.591922569445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45991.591922569445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45991.591922569445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45991.591922569445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45991.591922569445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45991.591922569445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45991.591922569445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45991.591922569445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45991.591922569445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45991.591922569445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45991.591922569445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45991.591922569445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45991.591922569445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45991.591922569445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45991.591922569445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45991.591922569445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74" ca="1" si="4">IFERROR(NOW()-F229,"")</f>
        <v>45991.591922569445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45991.591922569445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45991.591922569445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45991.591922569445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45991.591922569445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45991.591922569445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45991.591922569445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45991.591922569445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45991.591922569445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45991.591922569445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45991.591922569445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45991.591922569445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45991.591922569445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45991.591922569445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45991.591922569445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45991.591922569445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45991.591922569445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45991.591922569445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45991.591922569445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45991.591922569445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45991.591922569445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45991.591922569445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45991.591922569445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45991.591922569445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45991.591922569445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45991.591922569445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45991.591922569445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45991.591922569445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45991.591922569445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45991.591922569445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45991.591922569445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45991.591922569445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45991.591922569445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45991.591922569445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45991.591922569445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45991.591922569445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45991.591922569445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45991.591922569445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45991.591922569445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45991.591922569445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45991.591922569445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45991.591922569445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45991.591922569445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45991.591922569445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45991.591922569445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45991.591922569445</v>
      </c>
      <c r="H274" s="92"/>
      <c r="I274" s="110" t="str">
        <f>IFERROR(VLOOKUP(D274,DB!A:F,6,0),"")</f>
        <v/>
      </c>
      <c r="J274" s="110" t="str">
        <f>IFERROR(VLOOKUP(D274,DB!A:G,7,0),"")</f>
        <v/>
      </c>
      <c r="K274" s="94"/>
      <c r="L274" s="88" t="str">
        <f>IFERROR(VLOOKUP(D274,DB!A:I,9,0),"")</f>
        <v/>
      </c>
    </row>
  </sheetData>
  <dataValidations count="2">
    <dataValidation allowBlank="1" showInputMessage="1" showErrorMessage="1" sqref="E1" xr:uid="{A4F81451-56CC-4543-9497-104C4E44EE4B}"/>
    <dataValidation type="list" allowBlank="1" showInputMessage="1" showErrorMessage="1" sqref="E2:E2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9"/>
  <sheetViews>
    <sheetView workbookViewId="0">
      <selection activeCell="D12" sqref="D12"/>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99.759862384256849</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65.403045254628523</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42.930811458332755</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10.218623958331591</v>
      </c>
      <c r="H5" s="136">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1</v>
      </c>
      <c r="D6" s="106" t="s">
        <v>32138</v>
      </c>
      <c r="E6" s="37" t="s">
        <v>39106</v>
      </c>
      <c r="F6" s="38">
        <v>45990.979907407411</v>
      </c>
      <c r="G6" s="135">
        <f ca="1">IFERROR(NOW()-F6,"")</f>
        <v>0.61201516203436768</v>
      </c>
      <c r="H6" s="38">
        <v>45990.988067129627</v>
      </c>
      <c r="I6" s="37" t="str">
        <f>IFERROR(VLOOKUP(D6,DB!A:F,6,0),"")</f>
        <v>SCECO</v>
      </c>
      <c r="J6" s="37" t="str">
        <f>IFERROR(VLOOKUP(D6,DB!A:G,7,0),"")</f>
        <v>Dead</v>
      </c>
      <c r="K6" s="37" t="s">
        <v>39209</v>
      </c>
      <c r="L6" s="37" t="str">
        <f>IFERROR(VLOOKUP(D6,DB!A:I,9,0),"")</f>
        <v>Latis</v>
      </c>
    </row>
    <row r="7" spans="1:13">
      <c r="A7" s="37" t="s">
        <v>39210</v>
      </c>
      <c r="B7" s="37" t="str">
        <f>IFERROR(VLOOKUP(D7,DB!A:K,11,0),"")</f>
        <v>R5</v>
      </c>
      <c r="C7" s="37">
        <v>1</v>
      </c>
      <c r="D7" s="37" t="s">
        <v>31432</v>
      </c>
      <c r="E7" s="37" t="s">
        <v>39106</v>
      </c>
      <c r="F7" s="38">
        <v>45991.56925925926</v>
      </c>
      <c r="G7" s="135">
        <f ca="1">IFERROR(NOW()-F7,"")</f>
        <v>2.266331018472556E-2</v>
      </c>
      <c r="H7" s="38">
        <v>45991.563460648147</v>
      </c>
      <c r="I7" s="37" t="str">
        <f>IFERROR(VLOOKUP(D7,DB!A:F,6,0),"")</f>
        <v>SCECO</v>
      </c>
      <c r="J7" s="37" t="str">
        <f>IFERROR(VLOOKUP(D7,DB!A:G,7,0),"")</f>
        <v>Vandalized</v>
      </c>
      <c r="K7" s="37" t="s">
        <v>39211</v>
      </c>
      <c r="L7" s="37" t="str">
        <f>IFERROR(VLOOKUP(D7,DB!A:I,9,0),"")</f>
        <v>Latis</v>
      </c>
    </row>
    <row r="8" spans="1:13" ht="30.75">
      <c r="A8" s="37" t="s">
        <v>39212</v>
      </c>
      <c r="B8" s="37" t="str">
        <f>IFERROR(VLOOKUP(D8,DB!A:K,11,0),"")</f>
        <v>R5</v>
      </c>
      <c r="C8" s="37">
        <v>1</v>
      </c>
      <c r="D8" s="37" t="s">
        <v>38506</v>
      </c>
      <c r="E8" s="37" t="s">
        <v>39106</v>
      </c>
      <c r="F8" s="38">
        <v>45991.582870370374</v>
      </c>
      <c r="G8" s="135">
        <f ca="1">IFERROR(NOW()-F8,"")</f>
        <v>9.0521990714478306E-3</v>
      </c>
      <c r="H8" s="38">
        <v>45991.576782407406</v>
      </c>
      <c r="I8" s="37" t="str">
        <f>IFERROR(VLOOKUP(D8,DB!A:F,6,0),"")</f>
        <v>SCECO</v>
      </c>
      <c r="J8" s="37" t="str">
        <f>IFERROR(VLOOKUP(D8,DB!A:G,7,0),"")</f>
        <v>Good</v>
      </c>
      <c r="K8" s="37" t="s">
        <v>39213</v>
      </c>
      <c r="L8" s="37" t="str">
        <f>IFERROR(VLOOKUP(D8,DB!A:I,9,0),"")</f>
        <v>Latis</v>
      </c>
    </row>
    <row r="9" spans="1:13">
      <c r="A9" s="37"/>
      <c r="B9" s="37" t="str">
        <f>IFERROR(VLOOKUP(D9,DB!A:K,11,0),"")</f>
        <v/>
      </c>
      <c r="C9" s="37"/>
      <c r="D9" s="37"/>
      <c r="E9" s="37"/>
      <c r="F9" s="38"/>
      <c r="G9" s="135">
        <f ca="1">IFERROR(NOW()-F9,"")</f>
        <v>45991.591922569445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45991.591922569445</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45991.591922569445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45991.591922569445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45991.591922569445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45991.591922569445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45991.591922569445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45991.591922569445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45991.591922569445</v>
      </c>
      <c r="H17" s="38"/>
      <c r="I17" s="37" t="str">
        <f>IFERROR(VLOOKUP(D17,DB!A:F,6,0),"")</f>
        <v/>
      </c>
      <c r="J17" s="37" t="str">
        <f>IFERROR(VLOOKUP(D17,DB!A:G,7,0),"")</f>
        <v/>
      </c>
      <c r="K17" s="37"/>
      <c r="L17" s="37" t="str">
        <f>IFERROR(VLOOKUP(D17,DB!A:I,9,0),"")</f>
        <v/>
      </c>
    </row>
    <row r="18" spans="1:12">
      <c r="A18" s="37"/>
      <c r="B18" s="152" t="str">
        <f>IFERROR(VLOOKUP(D18,DB!A:K,11,0),"")</f>
        <v/>
      </c>
      <c r="C18" s="37"/>
      <c r="D18" s="37"/>
      <c r="E18" s="37"/>
      <c r="F18" s="38"/>
      <c r="G18" s="105">
        <f ca="1">IFERROR(NOW()-F18,"")</f>
        <v>45991.591922569445</v>
      </c>
      <c r="H18" s="38"/>
      <c r="I18" s="152" t="str">
        <f>IFERROR(VLOOKUP(D18,DB!A:F,6,0),"")</f>
        <v/>
      </c>
      <c r="J18" s="152" t="str">
        <f>IFERROR(VLOOKUP(D18,DB!A:G,7,0),"")</f>
        <v/>
      </c>
      <c r="K18" s="37"/>
      <c r="L18" s="152" t="str">
        <f>IFERROR(VLOOKUP(D18,DB!A:I,9,0),"")</f>
        <v/>
      </c>
    </row>
    <row r="19" spans="1:12">
      <c r="A19" s="37"/>
      <c r="B19" s="152" t="str">
        <f>IFERROR(VLOOKUP(D19,DB!A:K,11,0),"")</f>
        <v/>
      </c>
      <c r="C19" s="37"/>
      <c r="D19" s="37"/>
      <c r="E19" s="37"/>
      <c r="F19" s="38"/>
      <c r="G19" s="105">
        <f ca="1">IFERROR(NOW()-F19,"")</f>
        <v>45991.591922569445</v>
      </c>
      <c r="H19" s="38"/>
      <c r="I19" s="152" t="str">
        <f>IFERROR(VLOOKUP(D19,DB!A:F,6,0),"")</f>
        <v/>
      </c>
      <c r="J19" s="152" t="str">
        <f>IFERROR(VLOOKUP(D19,DB!A:G,7,0),"")</f>
        <v/>
      </c>
      <c r="K19" s="37"/>
      <c r="L19" s="152" t="str">
        <f>IFERROR(VLOOKUP(D19,DB!A:I,9,0),"")</f>
        <v/>
      </c>
    </row>
    <row r="20" spans="1:12">
      <c r="A20" s="37"/>
      <c r="B20" s="152" t="str">
        <f>IFERROR(VLOOKUP(D20,DB!A:K,11,0),"")</f>
        <v/>
      </c>
      <c r="C20" s="37"/>
      <c r="D20" s="37"/>
      <c r="E20" s="37"/>
      <c r="F20" s="38"/>
      <c r="G20" s="105">
        <f ca="1">IFERROR(NOW()-F20,"")</f>
        <v>45991.591922569445</v>
      </c>
      <c r="H20" s="38"/>
      <c r="I20" s="152" t="str">
        <f>IFERROR(VLOOKUP(D20,DB!A:F,6,0),"")</f>
        <v/>
      </c>
      <c r="J20" s="152" t="str">
        <f>IFERROR(VLOOKUP(D20,DB!A:G,7,0),"")</f>
        <v/>
      </c>
      <c r="K20" s="37"/>
      <c r="L20" s="152" t="str">
        <f>IFERROR(VLOOKUP(D20,DB!A:I,9,0),"")</f>
        <v/>
      </c>
    </row>
    <row r="21" spans="1:12">
      <c r="A21" s="37"/>
      <c r="B21" s="152" t="str">
        <f>IFERROR(VLOOKUP(D21,DB!A:K,11,0),"")</f>
        <v/>
      </c>
      <c r="C21" s="37"/>
      <c r="D21" s="37"/>
      <c r="E21" s="37"/>
      <c r="F21" s="38"/>
      <c r="G21" s="105">
        <f ca="1">IFERROR(NOW()-F21,"")</f>
        <v>45991.591922569445</v>
      </c>
      <c r="H21" s="38"/>
      <c r="I21" s="152" t="str">
        <f>IFERROR(VLOOKUP(D21,DB!A:F,6,0),"")</f>
        <v/>
      </c>
      <c r="J21" s="152" t="str">
        <f>IFERROR(VLOOKUP(D21,DB!A:G,7,0),"")</f>
        <v/>
      </c>
      <c r="K21" s="37"/>
      <c r="L21" s="152" t="str">
        <f>IFERROR(VLOOKUP(D21,DB!A:I,9,0),"")</f>
        <v/>
      </c>
    </row>
    <row r="22" spans="1:12">
      <c r="A22" s="37"/>
      <c r="B22" s="152" t="str">
        <f>IFERROR(VLOOKUP(D22,DB!A:K,11,0),"")</f>
        <v/>
      </c>
      <c r="C22" s="37"/>
      <c r="D22" s="37"/>
      <c r="E22" s="37"/>
      <c r="F22" s="38"/>
      <c r="G22" s="105">
        <f ca="1">IFERROR(NOW()-F22,"")</f>
        <v>45991.591922569445</v>
      </c>
      <c r="H22" s="38"/>
      <c r="I22" s="152" t="str">
        <f>IFERROR(VLOOKUP(D22,DB!A:F,6,0),"")</f>
        <v/>
      </c>
      <c r="J22" s="152" t="str">
        <f>IFERROR(VLOOKUP(D22,DB!A:G,7,0),"")</f>
        <v/>
      </c>
      <c r="K22" s="37"/>
      <c r="L22" s="152" t="str">
        <f>IFERROR(VLOOKUP(D22,DB!A:I,9,0),"")</f>
        <v/>
      </c>
    </row>
    <row r="23" spans="1:12">
      <c r="A23" s="37"/>
      <c r="B23" s="152" t="str">
        <f>IFERROR(VLOOKUP(D23,DB!A:K,11,0),"")</f>
        <v/>
      </c>
      <c r="C23" s="37"/>
      <c r="D23" s="37"/>
      <c r="E23" s="37"/>
      <c r="F23" s="38"/>
      <c r="G23" s="105">
        <f ca="1">IFERROR(NOW()-F23,"")</f>
        <v>45991.591922569445</v>
      </c>
      <c r="H23" s="38"/>
      <c r="I23" s="152" t="str">
        <f>IFERROR(VLOOKUP(D23,DB!A:F,6,0),"")</f>
        <v/>
      </c>
      <c r="J23" s="152" t="str">
        <f>IFERROR(VLOOKUP(D23,DB!A:G,7,0),"")</f>
        <v/>
      </c>
      <c r="K23" s="37"/>
      <c r="L23" s="152" t="str">
        <f>IFERROR(VLOOKUP(D23,DB!A:I,9,0),"")</f>
        <v/>
      </c>
    </row>
    <row r="24" spans="1:12">
      <c r="A24" s="37"/>
      <c r="B24" s="152" t="str">
        <f>IFERROR(VLOOKUP(D24,DB!A:K,11,0),"")</f>
        <v/>
      </c>
      <c r="C24" s="37"/>
      <c r="D24" s="37"/>
      <c r="E24" s="37"/>
      <c r="F24" s="38"/>
      <c r="G24" s="105">
        <f ca="1">IFERROR(NOW()-F24,"")</f>
        <v>45991.591922569445</v>
      </c>
      <c r="H24" s="38"/>
      <c r="I24" s="152" t="str">
        <f>IFERROR(VLOOKUP(D24,DB!A:F,6,0),"")</f>
        <v/>
      </c>
      <c r="J24" s="152" t="str">
        <f>IFERROR(VLOOKUP(D24,DB!A:G,7,0),"")</f>
        <v/>
      </c>
      <c r="K24" s="37"/>
      <c r="L24" s="152" t="str">
        <f>IFERROR(VLOOKUP(D24,DB!A:I,9,0),"")</f>
        <v/>
      </c>
    </row>
    <row r="25" spans="1:12">
      <c r="A25" s="37"/>
      <c r="B25" s="152" t="str">
        <f>IFERROR(VLOOKUP(D25,DB!A:K,11,0),"")</f>
        <v/>
      </c>
      <c r="C25" s="37"/>
      <c r="D25" s="37"/>
      <c r="E25" s="37"/>
      <c r="F25" s="38"/>
      <c r="G25" s="105">
        <f ca="1">IFERROR(NOW()-F25,"")</f>
        <v>45991.591922569445</v>
      </c>
      <c r="H25" s="38"/>
      <c r="I25" s="152" t="str">
        <f>IFERROR(VLOOKUP(D25,DB!A:F,6,0),"")</f>
        <v/>
      </c>
      <c r="J25" s="152" t="str">
        <f>IFERROR(VLOOKUP(D25,DB!A:G,7,0),"")</f>
        <v/>
      </c>
      <c r="K25" s="37"/>
      <c r="L25" s="152" t="str">
        <f>IFERROR(VLOOKUP(D25,DB!A:I,9,0),"")</f>
        <v/>
      </c>
    </row>
    <row r="26" spans="1:12">
      <c r="A26" s="37"/>
      <c r="B26" s="152" t="str">
        <f>IFERROR(VLOOKUP(D26,DB!A:K,11,0),"")</f>
        <v/>
      </c>
      <c r="C26" s="37"/>
      <c r="D26" s="37"/>
      <c r="E26" s="37"/>
      <c r="F26" s="38"/>
      <c r="G26" s="105">
        <f ca="1">IFERROR(NOW()-F26,"")</f>
        <v>45991.591922569445</v>
      </c>
      <c r="H26" s="38"/>
      <c r="I26" s="152" t="str">
        <f>IFERROR(VLOOKUP(D26,DB!A:F,6,0),"")</f>
        <v/>
      </c>
      <c r="J26" s="152" t="str">
        <f>IFERROR(VLOOKUP(D26,DB!A:G,7,0),"")</f>
        <v/>
      </c>
      <c r="K26" s="37"/>
      <c r="L26" s="152" t="str">
        <f>IFERROR(VLOOKUP(D26,DB!A:I,9,0),"")</f>
        <v/>
      </c>
    </row>
    <row r="27" spans="1:12">
      <c r="A27" s="37"/>
      <c r="B27" s="152" t="str">
        <f>IFERROR(VLOOKUP(D27,DB!A:K,11,0),"")</f>
        <v/>
      </c>
      <c r="C27" s="37"/>
      <c r="D27" s="37"/>
      <c r="E27" s="37"/>
      <c r="F27" s="38"/>
      <c r="G27" s="135">
        <f ca="1">IFERROR(NOW()-F27,"")</f>
        <v>45991.591922569445</v>
      </c>
      <c r="H27" s="38"/>
      <c r="I27" s="152" t="str">
        <f>IFERROR(VLOOKUP(D27,DB!A:F,6,0),"")</f>
        <v/>
      </c>
      <c r="J27" s="152" t="str">
        <f>IFERROR(VLOOKUP(D27,DB!A:G,7,0),"")</f>
        <v/>
      </c>
      <c r="K27" s="37"/>
      <c r="L27" s="152" t="str">
        <f>IFERROR(VLOOKUP(D27,DB!A:I,9,0),"")</f>
        <v/>
      </c>
    </row>
    <row r="28" spans="1:12">
      <c r="A28" s="37"/>
      <c r="B28" s="152" t="str">
        <f>IFERROR(VLOOKUP(D28,DB!A:K,11,0),"")</f>
        <v/>
      </c>
      <c r="C28" s="37"/>
      <c r="D28" s="37"/>
      <c r="E28" s="37"/>
      <c r="F28" s="38"/>
      <c r="G28" s="135">
        <f ca="1">IFERROR(NOW()-F28,"")</f>
        <v>45991.591922569445</v>
      </c>
      <c r="H28" s="38"/>
      <c r="I28" s="152" t="str">
        <f>IFERROR(VLOOKUP(D28,DB!A:F,6,0),"")</f>
        <v/>
      </c>
      <c r="J28" s="152" t="str">
        <f>IFERROR(VLOOKUP(D28,DB!A:G,7,0),"")</f>
        <v/>
      </c>
      <c r="K28" s="37"/>
      <c r="L28" s="152" t="str">
        <f>IFERROR(VLOOKUP(D28,DB!A:I,9,0),"")</f>
        <v/>
      </c>
    </row>
    <row r="29" spans="1:12">
      <c r="A29" s="37"/>
      <c r="B29" s="152" t="str">
        <f>IFERROR(VLOOKUP(D29,DB!A:K,11,0),"")</f>
        <v/>
      </c>
      <c r="C29" s="37"/>
      <c r="D29" s="37"/>
      <c r="E29" s="37"/>
      <c r="F29" s="38"/>
      <c r="G29" s="135">
        <f ca="1">IFERROR(NOW()-F29,"")</f>
        <v>45991.591922569445</v>
      </c>
      <c r="H29" s="38"/>
      <c r="I29" s="152" t="str">
        <f>IFERROR(VLOOKUP(D29,DB!A:F,6,0),"")</f>
        <v/>
      </c>
      <c r="J29" s="152" t="str">
        <f>IFERROR(VLOOKUP(D29,DB!A:G,7,0),"")</f>
        <v/>
      </c>
      <c r="K29" s="37"/>
      <c r="L29" s="152" t="str">
        <f>IFERROR(VLOOKUP(D29,DB!A:I,9,0),"")</f>
        <v/>
      </c>
    </row>
    <row r="30" spans="1:12">
      <c r="A30" s="37"/>
      <c r="B30" s="152" t="str">
        <f>IFERROR(VLOOKUP(D30,DB!A:K,11,0),"")</f>
        <v/>
      </c>
      <c r="C30" s="37"/>
      <c r="D30" s="37"/>
      <c r="E30" s="37"/>
      <c r="F30" s="38"/>
      <c r="G30" s="135">
        <f ca="1">IFERROR(NOW()-F30,"")</f>
        <v>45991.591922569445</v>
      </c>
      <c r="H30" s="38"/>
      <c r="I30" s="152" t="str">
        <f>IFERROR(VLOOKUP(D30,DB!A:F,6,0),"")</f>
        <v/>
      </c>
      <c r="J30" s="152" t="str">
        <f>IFERROR(VLOOKUP(D30,DB!A:G,7,0),"")</f>
        <v/>
      </c>
      <c r="K30" s="37"/>
      <c r="L30" s="152" t="str">
        <f>IFERROR(VLOOKUP(D30,DB!A:I,9,0),"")</f>
        <v/>
      </c>
    </row>
    <row r="31" spans="1:12">
      <c r="A31" s="37"/>
      <c r="B31" s="152" t="str">
        <f>IFERROR(VLOOKUP(D31,DB!A:K,11,0),"")</f>
        <v/>
      </c>
      <c r="C31" s="37"/>
      <c r="D31" s="37"/>
      <c r="E31" s="37"/>
      <c r="F31" s="38"/>
      <c r="G31" s="135">
        <f ca="1">IFERROR(NOW()-F31,"")</f>
        <v>45991.591922569445</v>
      </c>
      <c r="H31" s="38"/>
      <c r="I31" s="152" t="str">
        <f>IFERROR(VLOOKUP(D31,DB!A:F,6,0),"")</f>
        <v/>
      </c>
      <c r="J31" s="152" t="str">
        <f>IFERROR(VLOOKUP(D31,DB!A:G,7,0),"")</f>
        <v/>
      </c>
      <c r="K31" s="37"/>
      <c r="L31" s="152" t="str">
        <f>IFERROR(VLOOKUP(D31,DB!A:I,9,0),"")</f>
        <v/>
      </c>
    </row>
    <row r="32" spans="1:12">
      <c r="A32" s="37"/>
      <c r="B32" s="152" t="str">
        <f>IFERROR(VLOOKUP(D32,DB!A:K,11,0),"")</f>
        <v/>
      </c>
      <c r="C32" s="37"/>
      <c r="D32" s="37"/>
      <c r="E32" s="37"/>
      <c r="F32" s="38"/>
      <c r="G32" s="135">
        <f ca="1">IFERROR(NOW()-F32,"")</f>
        <v>45991.591922569445</v>
      </c>
      <c r="H32" s="38"/>
      <c r="I32" s="152" t="str">
        <f>IFERROR(VLOOKUP(D32,DB!A:F,6,0),"")</f>
        <v/>
      </c>
      <c r="J32" s="152" t="str">
        <f>IFERROR(VLOOKUP(D32,DB!A:G,7,0),"")</f>
        <v/>
      </c>
      <c r="K32" s="37"/>
      <c r="L32" s="152" t="str">
        <f>IFERROR(VLOOKUP(D32,DB!A:I,9,0),"")</f>
        <v/>
      </c>
    </row>
    <row r="33" spans="1:12">
      <c r="A33" s="37"/>
      <c r="B33" s="152" t="str">
        <f>IFERROR(VLOOKUP(D33,DB!A:K,11,0),"")</f>
        <v/>
      </c>
      <c r="C33" s="37"/>
      <c r="D33" s="37"/>
      <c r="E33" s="37"/>
      <c r="F33" s="38"/>
      <c r="G33" s="135">
        <f ca="1">IFERROR(NOW()-F33,"")</f>
        <v>45991.591922569445</v>
      </c>
      <c r="H33" s="38"/>
      <c r="I33" s="152" t="str">
        <f>IFERROR(VLOOKUP(D33,DB!A:F,6,0),"")</f>
        <v/>
      </c>
      <c r="J33" s="152" t="str">
        <f>IFERROR(VLOOKUP(D33,DB!A:G,7,0),"")</f>
        <v/>
      </c>
      <c r="K33" s="37"/>
      <c r="L33" s="152" t="str">
        <f>IFERROR(VLOOKUP(D33,DB!A:I,9,0),"")</f>
        <v/>
      </c>
    </row>
    <row r="34" spans="1:12">
      <c r="A34" s="37"/>
      <c r="B34" s="152" t="str">
        <f>IFERROR(VLOOKUP(D34,DB!A:K,11,0),"")</f>
        <v/>
      </c>
      <c r="C34" s="37"/>
      <c r="D34" s="37"/>
      <c r="E34" s="37"/>
      <c r="F34" s="38"/>
      <c r="G34" s="135">
        <f ca="1">IFERROR(NOW()-F34,"")</f>
        <v>45991.591922569445</v>
      </c>
      <c r="H34" s="38"/>
      <c r="I34" s="152" t="str">
        <f>IFERROR(VLOOKUP(D34,DB!A:F,6,0),"")</f>
        <v/>
      </c>
      <c r="J34" s="152" t="str">
        <f>IFERROR(VLOOKUP(D34,DB!A:G,7,0),"")</f>
        <v/>
      </c>
      <c r="K34" s="37"/>
      <c r="L34" s="152" t="str">
        <f>IFERROR(VLOOKUP(D34,DB!A:I,9,0),"")</f>
        <v/>
      </c>
    </row>
    <row r="35" spans="1:12">
      <c r="A35" s="37"/>
      <c r="B35" s="152" t="str">
        <f>IFERROR(VLOOKUP(D35,DB!A:K,11,0),"")</f>
        <v/>
      </c>
      <c r="C35" s="37"/>
      <c r="D35" s="37"/>
      <c r="E35" s="37"/>
      <c r="F35" s="38"/>
      <c r="G35" s="135">
        <f ca="1">IFERROR(NOW()-F35,"")</f>
        <v>45991.591922569445</v>
      </c>
      <c r="H35" s="38"/>
      <c r="I35" s="152" t="str">
        <f>IFERROR(VLOOKUP(D35,DB!A:F,6,0),"")</f>
        <v/>
      </c>
      <c r="J35" s="152" t="str">
        <f>IFERROR(VLOOKUP(D35,DB!A:G,7,0),"")</f>
        <v/>
      </c>
      <c r="K35" s="37"/>
      <c r="L35" s="152" t="str">
        <f>IFERROR(VLOOKUP(D35,DB!A:I,9,0),"")</f>
        <v/>
      </c>
    </row>
    <row r="36" spans="1:12">
      <c r="A36" s="37"/>
      <c r="B36" s="152" t="str">
        <f>IFERROR(VLOOKUP(D36,DB!A:K,11,0),"")</f>
        <v/>
      </c>
      <c r="C36" s="37"/>
      <c r="D36" s="37"/>
      <c r="E36" s="37"/>
      <c r="F36" s="38"/>
      <c r="G36" s="135">
        <f ca="1">IFERROR(NOW()-F36,"")</f>
        <v>45991.591922569445</v>
      </c>
      <c r="H36" s="38"/>
      <c r="I36" s="152" t="str">
        <f>IFERROR(VLOOKUP(D36,DB!A:F,6,0),"")</f>
        <v/>
      </c>
      <c r="J36" s="152" t="str">
        <f>IFERROR(VLOOKUP(D36,DB!A:G,7,0),"")</f>
        <v/>
      </c>
      <c r="K36" s="37"/>
      <c r="L36" s="152" t="str">
        <f>IFERROR(VLOOKUP(D36,DB!A:I,9,0),"")</f>
        <v/>
      </c>
    </row>
    <row r="37" spans="1:12">
      <c r="A37" s="37"/>
      <c r="B37" s="152" t="str">
        <f>IFERROR(VLOOKUP(D37,DB!A:K,11,0),"")</f>
        <v/>
      </c>
      <c r="C37" s="37"/>
      <c r="D37" s="37"/>
      <c r="E37" s="37"/>
      <c r="F37" s="38"/>
      <c r="G37" s="135">
        <f ca="1">IFERROR(NOW()-F37,"")</f>
        <v>45991.591922569445</v>
      </c>
      <c r="H37" s="38"/>
      <c r="I37" s="152" t="str">
        <f>IFERROR(VLOOKUP(D37,DB!A:F,6,0),"")</f>
        <v/>
      </c>
      <c r="J37" s="152" t="str">
        <f>IFERROR(VLOOKUP(D37,DB!A:G,7,0),"")</f>
        <v/>
      </c>
      <c r="K37" s="37"/>
      <c r="L37" s="152" t="str">
        <f>IFERROR(VLOOKUP(D37,DB!A:I,9,0),"")</f>
        <v/>
      </c>
    </row>
    <row r="38" spans="1:12">
      <c r="A38" s="37"/>
      <c r="B38" s="152" t="str">
        <f>IFERROR(VLOOKUP(D38,DB!A:K,11,0),"")</f>
        <v/>
      </c>
      <c r="C38" s="37"/>
      <c r="D38" s="37"/>
      <c r="E38" s="37"/>
      <c r="F38" s="38"/>
      <c r="G38" s="135">
        <f ca="1">IFERROR(NOW()-F38,"")</f>
        <v>45991.591922569445</v>
      </c>
      <c r="H38" s="38"/>
      <c r="I38" s="152" t="str">
        <f>IFERROR(VLOOKUP(D38,DB!A:F,6,0),"")</f>
        <v/>
      </c>
      <c r="J38" s="152" t="str">
        <f>IFERROR(VLOOKUP(D38,DB!A:G,7,0),"")</f>
        <v/>
      </c>
      <c r="K38" s="37"/>
      <c r="L38" s="152" t="str">
        <f>IFERROR(VLOOKUP(D38,DB!A:I,9,0),"")</f>
        <v/>
      </c>
    </row>
    <row r="39" spans="1:12">
      <c r="A39" s="37"/>
      <c r="B39" s="152" t="str">
        <f>IFERROR(VLOOKUP(D39,DB!A:K,11,0),"")</f>
        <v/>
      </c>
      <c r="C39" s="37"/>
      <c r="D39" s="37"/>
      <c r="E39" s="37"/>
      <c r="F39" s="38"/>
      <c r="G39" s="135">
        <f ca="1">IFERROR(NOW()-F39,"")</f>
        <v>45991.591922569445</v>
      </c>
      <c r="H39" s="38"/>
      <c r="I39" s="152" t="str">
        <f>IFERROR(VLOOKUP(D39,DB!A:F,6,0),"")</f>
        <v/>
      </c>
      <c r="J39" s="152" t="str">
        <f>IFERROR(VLOOKUP(D39,DB!A:G,7,0),"")</f>
        <v/>
      </c>
      <c r="K39" s="37"/>
      <c r="L39" s="152" t="str">
        <f>IFERROR(VLOOKUP(D39,DB!A:I,9,0),"")</f>
        <v/>
      </c>
    </row>
    <row r="40" spans="1:12">
      <c r="A40" s="37"/>
      <c r="B40" s="152" t="str">
        <f>IFERROR(VLOOKUP(D40,DB!A:K,11,0),"")</f>
        <v/>
      </c>
      <c r="C40" s="37"/>
      <c r="D40" s="37"/>
      <c r="E40" s="37"/>
      <c r="F40" s="38"/>
      <c r="G40" s="135">
        <f ca="1">IFERROR(NOW()-F40,"")</f>
        <v>45991.591922569445</v>
      </c>
      <c r="H40" s="38"/>
      <c r="I40" s="152" t="str">
        <f>IFERROR(VLOOKUP(D40,DB!A:F,6,0),"")</f>
        <v/>
      </c>
      <c r="J40" s="152" t="str">
        <f>IFERROR(VLOOKUP(D40,DB!A:G,7,0),"")</f>
        <v/>
      </c>
      <c r="K40" s="37"/>
      <c r="L40" s="152" t="str">
        <f>IFERROR(VLOOKUP(D40,DB!A:I,9,0),"")</f>
        <v/>
      </c>
    </row>
    <row r="41" spans="1:12">
      <c r="A41" s="37"/>
      <c r="B41" s="152" t="str">
        <f>IFERROR(VLOOKUP(D41,DB!A:K,11,0),"")</f>
        <v/>
      </c>
      <c r="C41" s="37"/>
      <c r="D41" s="37"/>
      <c r="E41" s="37"/>
      <c r="F41" s="38"/>
      <c r="G41" s="135">
        <f ca="1">IFERROR(NOW()-F41,"")</f>
        <v>45991.591922569445</v>
      </c>
      <c r="H41" s="38"/>
      <c r="I41" s="152" t="str">
        <f>IFERROR(VLOOKUP(D41,DB!A:F,6,0),"")</f>
        <v/>
      </c>
      <c r="J41" s="152" t="str">
        <f>IFERROR(VLOOKUP(D41,DB!A:G,7,0),"")</f>
        <v/>
      </c>
      <c r="K41" s="37"/>
      <c r="L41" s="152" t="str">
        <f>IFERROR(VLOOKUP(D41,DB!A:I,9,0),"")</f>
        <v/>
      </c>
    </row>
    <row r="42" spans="1:12">
      <c r="A42" s="37"/>
      <c r="B42" s="152" t="str">
        <f>IFERROR(VLOOKUP(D42,DB!A:K,11,0),"")</f>
        <v/>
      </c>
      <c r="C42" s="37"/>
      <c r="D42" s="37"/>
      <c r="E42" s="37"/>
      <c r="F42" s="38"/>
      <c r="G42" s="135">
        <f ca="1">IFERROR(NOW()-F42,"")</f>
        <v>45991.591922569445</v>
      </c>
      <c r="H42" s="38"/>
      <c r="I42" s="152" t="str">
        <f>IFERROR(VLOOKUP(D42,DB!A:F,6,0),"")</f>
        <v/>
      </c>
      <c r="J42" s="152" t="str">
        <f>IFERROR(VLOOKUP(D42,DB!A:G,7,0),"")</f>
        <v/>
      </c>
      <c r="K42" s="37"/>
      <c r="L42" s="152" t="str">
        <f>IFERROR(VLOOKUP(D42,DB!A:I,9,0),"")</f>
        <v/>
      </c>
    </row>
    <row r="43" spans="1:12">
      <c r="A43" s="37"/>
      <c r="B43" s="152" t="str">
        <f>IFERROR(VLOOKUP(D43,DB!A:K,11,0),"")</f>
        <v/>
      </c>
      <c r="C43" s="37"/>
      <c r="D43" s="37"/>
      <c r="E43" s="37"/>
      <c r="F43" s="38"/>
      <c r="G43" s="135">
        <f ca="1">IFERROR(NOW()-F43,"")</f>
        <v>45991.591922569445</v>
      </c>
      <c r="H43" s="38"/>
      <c r="I43" s="152" t="str">
        <f>IFERROR(VLOOKUP(D43,DB!A:F,6,0),"")</f>
        <v/>
      </c>
      <c r="J43" s="152" t="str">
        <f>IFERROR(VLOOKUP(D43,DB!A:G,7,0),"")</f>
        <v/>
      </c>
      <c r="K43" s="37"/>
      <c r="L43" s="152" t="str">
        <f>IFERROR(VLOOKUP(D43,DB!A:I,9,0),"")</f>
        <v/>
      </c>
    </row>
    <row r="44" spans="1:12">
      <c r="A44" s="37"/>
      <c r="B44" s="152" t="str">
        <f>IFERROR(VLOOKUP(D44,DB!A:K,11,0),"")</f>
        <v/>
      </c>
      <c r="C44" s="37"/>
      <c r="D44" s="37"/>
      <c r="E44" s="37"/>
      <c r="F44" s="38"/>
      <c r="G44" s="135">
        <f ca="1">IFERROR(NOW()-F44,"")</f>
        <v>45991.591922569445</v>
      </c>
      <c r="H44" s="38"/>
      <c r="I44" s="152" t="str">
        <f>IFERROR(VLOOKUP(D44,DB!A:F,6,0),"")</f>
        <v/>
      </c>
      <c r="J44" s="152" t="str">
        <f>IFERROR(VLOOKUP(D44,DB!A:G,7,0),"")</f>
        <v/>
      </c>
      <c r="K44" s="37"/>
      <c r="L44" s="152" t="str">
        <f>IFERROR(VLOOKUP(D44,DB!A:I,9,0),"")</f>
        <v/>
      </c>
    </row>
    <row r="45" spans="1:12">
      <c r="A45" s="37"/>
      <c r="B45" s="152" t="str">
        <f>IFERROR(VLOOKUP(D45,DB!A:K,11,0),"")</f>
        <v/>
      </c>
      <c r="C45" s="37"/>
      <c r="D45" s="37"/>
      <c r="E45" s="37"/>
      <c r="F45" s="38"/>
      <c r="G45" s="135">
        <f ca="1">IFERROR(NOW()-F45,"")</f>
        <v>45991.591922569445</v>
      </c>
      <c r="H45" s="38"/>
      <c r="I45" s="152" t="str">
        <f>IFERROR(VLOOKUP(D45,DB!A:F,6,0),"")</f>
        <v/>
      </c>
      <c r="J45" s="152" t="str">
        <f>IFERROR(VLOOKUP(D45,DB!A:G,7,0),"")</f>
        <v/>
      </c>
      <c r="K45" s="37"/>
      <c r="L45" s="152" t="str">
        <f>IFERROR(VLOOKUP(D45,DB!A:I,9,0),"")</f>
        <v/>
      </c>
    </row>
    <row r="46" spans="1:12">
      <c r="A46" s="37"/>
      <c r="B46" s="152" t="str">
        <f>IFERROR(VLOOKUP(D46,DB!A:K,11,0),"")</f>
        <v/>
      </c>
      <c r="C46" s="37"/>
      <c r="D46" s="37"/>
      <c r="E46" s="37"/>
      <c r="F46" s="38"/>
      <c r="G46" s="135">
        <f ca="1">IFERROR(NOW()-F46,"")</f>
        <v>45991.591922569445</v>
      </c>
      <c r="H46" s="38"/>
      <c r="I46" s="152" t="str">
        <f>IFERROR(VLOOKUP(D46,DB!A:F,6,0),"")</f>
        <v/>
      </c>
      <c r="J46" s="152" t="str">
        <f>IFERROR(VLOOKUP(D46,DB!A:G,7,0),"")</f>
        <v/>
      </c>
      <c r="K46" s="37"/>
      <c r="L46" s="152" t="str">
        <f>IFERROR(VLOOKUP(D46,DB!A:I,9,0),"")</f>
        <v/>
      </c>
    </row>
    <row r="47" spans="1:12">
      <c r="A47" s="37"/>
      <c r="B47" s="152" t="str">
        <f>IFERROR(VLOOKUP(D47,DB!A:K,11,0),"")</f>
        <v/>
      </c>
      <c r="C47" s="37"/>
      <c r="D47" s="37"/>
      <c r="E47" s="37"/>
      <c r="F47" s="38"/>
      <c r="G47" s="135">
        <f ca="1">IFERROR(NOW()-F47,"")</f>
        <v>45991.591922569445</v>
      </c>
      <c r="H47" s="38"/>
      <c r="I47" s="152" t="str">
        <f>IFERROR(VLOOKUP(D47,DB!A:F,6,0),"")</f>
        <v/>
      </c>
      <c r="J47" s="152" t="str">
        <f>IFERROR(VLOOKUP(D47,DB!A:G,7,0),"")</f>
        <v/>
      </c>
      <c r="K47" s="37"/>
      <c r="L47" s="152" t="str">
        <f>IFERROR(VLOOKUP(D47,DB!A:I,9,0),"")</f>
        <v/>
      </c>
    </row>
    <row r="48" spans="1:12">
      <c r="A48" s="37"/>
      <c r="B48" s="152" t="str">
        <f>IFERROR(VLOOKUP(D48,DB!A:K,11,0),"")</f>
        <v/>
      </c>
      <c r="C48" s="37"/>
      <c r="D48" s="37"/>
      <c r="E48" s="37"/>
      <c r="F48" s="38"/>
      <c r="G48" s="135">
        <f ca="1">IFERROR(NOW()-F48,"")</f>
        <v>45991.591922569445</v>
      </c>
      <c r="H48" s="38"/>
      <c r="I48" s="152" t="str">
        <f>IFERROR(VLOOKUP(D48,DB!A:F,6,0),"")</f>
        <v/>
      </c>
      <c r="J48" s="152" t="str">
        <f>IFERROR(VLOOKUP(D48,DB!A:G,7,0),"")</f>
        <v/>
      </c>
      <c r="K48" s="37"/>
      <c r="L48" s="152" t="str">
        <f>IFERROR(VLOOKUP(D48,DB!A:I,9,0),"")</f>
        <v/>
      </c>
    </row>
    <row r="49" spans="1:12">
      <c r="A49" s="37"/>
      <c r="B49" s="152" t="str">
        <f>IFERROR(VLOOKUP(D49,DB!A:K,11,0),"")</f>
        <v/>
      </c>
      <c r="C49" s="37"/>
      <c r="D49" s="37"/>
      <c r="E49" s="37"/>
      <c r="F49" s="38"/>
      <c r="G49" s="135">
        <f ca="1">IFERROR(NOW()-F49,"")</f>
        <v>45991.591922569445</v>
      </c>
      <c r="H49" s="38"/>
      <c r="I49" s="152" t="str">
        <f>IFERROR(VLOOKUP(D49,DB!A:F,6,0),"")</f>
        <v/>
      </c>
      <c r="J49" s="152" t="str">
        <f>IFERROR(VLOOKUP(D49,DB!A:G,7,0),"")</f>
        <v/>
      </c>
      <c r="K49" s="37"/>
      <c r="L49" s="152" t="str">
        <f>IFERROR(VLOOKUP(D49,DB!A:I,9,0),"")</f>
        <v/>
      </c>
    </row>
    <row r="50" spans="1:12">
      <c r="A50" s="37"/>
      <c r="B50" s="152" t="str">
        <f>IFERROR(VLOOKUP(D50,DB!A:K,11,0),"")</f>
        <v/>
      </c>
      <c r="C50" s="37"/>
      <c r="D50" s="37"/>
      <c r="E50" s="37"/>
      <c r="F50" s="38"/>
      <c r="G50" s="135">
        <f ca="1">IFERROR(NOW()-F50,"")</f>
        <v>45991.591922569445</v>
      </c>
      <c r="H50" s="38"/>
      <c r="I50" s="152" t="str">
        <f>IFERROR(VLOOKUP(D50,DB!A:F,6,0),"")</f>
        <v/>
      </c>
      <c r="J50" s="152" t="str">
        <f>IFERROR(VLOOKUP(D50,DB!A:G,7,0),"")</f>
        <v/>
      </c>
      <c r="K50" s="37"/>
      <c r="L50" s="152" t="str">
        <f>IFERROR(VLOOKUP(D50,DB!A:I,9,0),"")</f>
        <v/>
      </c>
    </row>
    <row r="51" spans="1:12">
      <c r="A51" s="37"/>
      <c r="B51" s="152" t="str">
        <f>IFERROR(VLOOKUP(D51,DB!A:K,11,0),"")</f>
        <v/>
      </c>
      <c r="C51" s="37"/>
      <c r="D51" s="37"/>
      <c r="E51" s="37"/>
      <c r="F51" s="38"/>
      <c r="G51" s="135">
        <f ca="1">IFERROR(NOW()-F51,"")</f>
        <v>45991.591922569445</v>
      </c>
      <c r="H51" s="38"/>
      <c r="I51" s="152" t="str">
        <f>IFERROR(VLOOKUP(D51,DB!A:F,6,0),"")</f>
        <v/>
      </c>
      <c r="J51" s="152" t="str">
        <f>IFERROR(VLOOKUP(D51,DB!A:G,7,0),"")</f>
        <v/>
      </c>
      <c r="K51" s="37"/>
      <c r="L51" s="152" t="str">
        <f>IFERROR(VLOOKUP(D51,DB!A:I,9,0),"")</f>
        <v/>
      </c>
    </row>
    <row r="52" spans="1:12">
      <c r="A52" s="37"/>
      <c r="B52" s="152" t="str">
        <f>IFERROR(VLOOKUP(D52,DB!A:K,11,0),"")</f>
        <v/>
      </c>
      <c r="C52" s="37"/>
      <c r="D52" s="37"/>
      <c r="E52" s="37"/>
      <c r="F52" s="38"/>
      <c r="G52" s="135">
        <f ca="1">IFERROR(NOW()-F52,"")</f>
        <v>45991.591922569445</v>
      </c>
      <c r="H52" s="38"/>
      <c r="I52" s="152" t="str">
        <f>IFERROR(VLOOKUP(D52,DB!A:F,6,0),"")</f>
        <v/>
      </c>
      <c r="J52" s="152" t="str">
        <f>IFERROR(VLOOKUP(D52,DB!A:G,7,0),"")</f>
        <v/>
      </c>
      <c r="K52" s="37"/>
      <c r="L52" s="152" t="str">
        <f>IFERROR(VLOOKUP(D52,DB!A:I,9,0),"")</f>
        <v/>
      </c>
    </row>
    <row r="53" spans="1:12">
      <c r="A53" s="37"/>
      <c r="B53" s="152" t="str">
        <f>IFERROR(VLOOKUP(D53,DB!A:K,11,0),"")</f>
        <v/>
      </c>
      <c r="C53" s="37"/>
      <c r="D53" s="37"/>
      <c r="E53" s="37"/>
      <c r="F53" s="38"/>
      <c r="G53" s="135">
        <f ca="1">IFERROR(NOW()-F53,"")</f>
        <v>45991.591922569445</v>
      </c>
      <c r="H53" s="38"/>
      <c r="I53" s="152" t="str">
        <f>IFERROR(VLOOKUP(D53,DB!A:F,6,0),"")</f>
        <v/>
      </c>
      <c r="J53" s="152" t="str">
        <f>IFERROR(VLOOKUP(D53,DB!A:G,7,0),"")</f>
        <v/>
      </c>
      <c r="K53" s="37"/>
      <c r="L53" s="152" t="str">
        <f>IFERROR(VLOOKUP(D53,DB!A:I,9,0),"")</f>
        <v/>
      </c>
    </row>
    <row r="54" spans="1:12">
      <c r="A54" s="37"/>
      <c r="B54" s="152" t="str">
        <f>IFERROR(VLOOKUP(D54,DB!A:K,11,0),"")</f>
        <v/>
      </c>
      <c r="C54" s="37"/>
      <c r="D54" s="37"/>
      <c r="E54" s="37"/>
      <c r="F54" s="38"/>
      <c r="G54" s="135">
        <f ca="1">IFERROR(NOW()-F54,"")</f>
        <v>45991.591922569445</v>
      </c>
      <c r="H54" s="38"/>
      <c r="I54" s="152" t="str">
        <f>IFERROR(VLOOKUP(D54,DB!A:F,6,0),"")</f>
        <v/>
      </c>
      <c r="J54" s="152" t="str">
        <f>IFERROR(VLOOKUP(D54,DB!A:G,7,0),"")</f>
        <v/>
      </c>
      <c r="K54" s="37"/>
      <c r="L54" s="152" t="str">
        <f>IFERROR(VLOOKUP(D54,DB!A:I,9,0),"")</f>
        <v/>
      </c>
    </row>
    <row r="55" spans="1:12">
      <c r="A55" s="37"/>
      <c r="B55" s="152" t="str">
        <f>IFERROR(VLOOKUP(D55,DB!A:K,11,0),"")</f>
        <v/>
      </c>
      <c r="C55" s="37"/>
      <c r="D55" s="37"/>
      <c r="E55" s="37"/>
      <c r="F55" s="38"/>
      <c r="G55" s="135">
        <f ca="1">IFERROR(NOW()-F55,"")</f>
        <v>45991.591922569445</v>
      </c>
      <c r="H55" s="38"/>
      <c r="I55" s="152" t="str">
        <f>IFERROR(VLOOKUP(D55,DB!A:F,6,0),"")</f>
        <v/>
      </c>
      <c r="J55" s="152" t="str">
        <f>IFERROR(VLOOKUP(D55,DB!A:G,7,0),"")</f>
        <v/>
      </c>
      <c r="K55" s="37"/>
      <c r="L55" s="152" t="str">
        <f>IFERROR(VLOOKUP(D55,DB!A:I,9,0),"")</f>
        <v/>
      </c>
    </row>
    <row r="56" spans="1:12">
      <c r="A56" s="37"/>
      <c r="B56" s="152" t="str">
        <f>IFERROR(VLOOKUP(D56,DB!A:K,11,0),"")</f>
        <v/>
      </c>
      <c r="C56" s="37"/>
      <c r="D56" s="37"/>
      <c r="E56" s="37"/>
      <c r="F56" s="38"/>
      <c r="G56" s="135">
        <f ca="1">IFERROR(NOW()-F56,"")</f>
        <v>45991.591922569445</v>
      </c>
      <c r="H56" s="38"/>
      <c r="I56" s="152" t="str">
        <f>IFERROR(VLOOKUP(D56,DB!A:F,6,0),"")</f>
        <v/>
      </c>
      <c r="J56" s="152" t="str">
        <f>IFERROR(VLOOKUP(D56,DB!A:G,7,0),"")</f>
        <v/>
      </c>
      <c r="K56" s="37"/>
      <c r="L56" s="152" t="str">
        <f>IFERROR(VLOOKUP(D56,DB!A:I,9,0),"")</f>
        <v/>
      </c>
    </row>
    <row r="57" spans="1:12">
      <c r="A57" s="37"/>
      <c r="B57" s="152" t="str">
        <f>IFERROR(VLOOKUP(D57,DB!A:K,11,0),"")</f>
        <v/>
      </c>
      <c r="C57" s="37"/>
      <c r="D57" s="37"/>
      <c r="E57" s="37"/>
      <c r="F57" s="38"/>
      <c r="G57" s="135">
        <f ca="1">IFERROR(NOW()-F57,"")</f>
        <v>45991.591922569445</v>
      </c>
      <c r="H57" s="38"/>
      <c r="I57" s="152" t="str">
        <f>IFERROR(VLOOKUP(D57,DB!A:F,6,0),"")</f>
        <v/>
      </c>
      <c r="J57" s="152" t="str">
        <f>IFERROR(VLOOKUP(D57,DB!A:G,7,0),"")</f>
        <v/>
      </c>
      <c r="K57" s="37"/>
      <c r="L57" s="152" t="str">
        <f>IFERROR(VLOOKUP(D57,DB!A:I,9,0),"")</f>
        <v/>
      </c>
    </row>
    <row r="58" spans="1:12">
      <c r="A58" s="37"/>
      <c r="B58" s="152" t="str">
        <f>IFERROR(VLOOKUP(D58,DB!A:K,11,0),"")</f>
        <v/>
      </c>
      <c r="C58" s="37"/>
      <c r="D58" s="37"/>
      <c r="E58" s="37"/>
      <c r="F58" s="38"/>
      <c r="G58" s="135">
        <f ca="1">IFERROR(NOW()-F58,"")</f>
        <v>45991.591922569445</v>
      </c>
      <c r="H58" s="38"/>
      <c r="I58" s="152" t="str">
        <f>IFERROR(VLOOKUP(D58,DB!A:F,6,0),"")</f>
        <v/>
      </c>
      <c r="J58" s="152" t="str">
        <f>IFERROR(VLOOKUP(D58,DB!A:G,7,0),"")</f>
        <v/>
      </c>
      <c r="K58" s="37"/>
      <c r="L58" s="152" t="str">
        <f>IFERROR(VLOOKUP(D58,DB!A:I,9,0),"")</f>
        <v/>
      </c>
    </row>
    <row r="59" spans="1:12">
      <c r="A59" s="37"/>
      <c r="B59" s="152" t="str">
        <f>IFERROR(VLOOKUP(D59,DB!A:K,11,0),"")</f>
        <v/>
      </c>
      <c r="C59" s="37"/>
      <c r="D59" s="37"/>
      <c r="E59" s="37"/>
      <c r="F59" s="38"/>
      <c r="G59" s="135">
        <f ca="1">IFERROR(NOW()-F59,"")</f>
        <v>45991.591922569445</v>
      </c>
      <c r="H59" s="38"/>
      <c r="I59" s="152" t="str">
        <f>IFERROR(VLOOKUP(D59,DB!A:F,6,0),"")</f>
        <v/>
      </c>
      <c r="J59" s="152" t="str">
        <f>IFERROR(VLOOKUP(D59,DB!A:G,7,0),"")</f>
        <v/>
      </c>
      <c r="K59" s="37"/>
      <c r="L59" s="152" t="str">
        <f>IFERROR(VLOOKUP(D59,DB!A:I,9,0),"")</f>
        <v/>
      </c>
    </row>
    <row r="60" spans="1:12">
      <c r="A60" s="37"/>
      <c r="B60" s="152" t="str">
        <f>IFERROR(VLOOKUP(D60,DB!A:K,11,0),"")</f>
        <v/>
      </c>
      <c r="C60" s="37"/>
      <c r="D60" s="37"/>
      <c r="E60" s="37"/>
      <c r="F60" s="38"/>
      <c r="G60" s="135">
        <f ca="1">IFERROR(NOW()-F60,"")</f>
        <v>45991.591922569445</v>
      </c>
      <c r="H60" s="38"/>
      <c r="I60" s="152" t="str">
        <f>IFERROR(VLOOKUP(D60,DB!A:F,6,0),"")</f>
        <v/>
      </c>
      <c r="J60" s="152" t="str">
        <f>IFERROR(VLOOKUP(D60,DB!A:G,7,0),"")</f>
        <v/>
      </c>
      <c r="K60" s="37"/>
      <c r="L60" s="152" t="str">
        <f>IFERROR(VLOOKUP(D60,DB!A:I,9,0),"")</f>
        <v/>
      </c>
    </row>
    <row r="61" spans="1:12">
      <c r="A61" s="37"/>
      <c r="B61" s="152" t="str">
        <f>IFERROR(VLOOKUP(D61,DB!A:K,11,0),"")</f>
        <v/>
      </c>
      <c r="C61" s="37"/>
      <c r="D61" s="37"/>
      <c r="E61" s="37"/>
      <c r="F61" s="38"/>
      <c r="G61" s="135">
        <f ca="1">IFERROR(NOW()-F61,"")</f>
        <v>45991.591922569445</v>
      </c>
      <c r="H61" s="38"/>
      <c r="I61" s="152" t="str">
        <f>IFERROR(VLOOKUP(D61,DB!A:F,6,0),"")</f>
        <v/>
      </c>
      <c r="J61" s="152" t="str">
        <f>IFERROR(VLOOKUP(D61,DB!A:G,7,0),"")</f>
        <v/>
      </c>
      <c r="K61" s="37"/>
      <c r="L61" s="152" t="str">
        <f>IFERROR(VLOOKUP(D61,DB!A:I,9,0),"")</f>
        <v/>
      </c>
    </row>
    <row r="62" spans="1:12">
      <c r="A62" s="37"/>
      <c r="B62" s="152" t="str">
        <f>IFERROR(VLOOKUP(D62,DB!A:K,11,0),"")</f>
        <v/>
      </c>
      <c r="C62" s="37"/>
      <c r="D62" s="37"/>
      <c r="E62" s="37"/>
      <c r="F62" s="38"/>
      <c r="G62" s="135">
        <f ca="1">IFERROR(NOW()-F62,"")</f>
        <v>45991.591922569445</v>
      </c>
      <c r="H62" s="38"/>
      <c r="I62" s="152" t="str">
        <f>IFERROR(VLOOKUP(D62,DB!A:F,6,0),"")</f>
        <v/>
      </c>
      <c r="J62" s="152" t="str">
        <f>IFERROR(VLOOKUP(D62,DB!A:G,7,0),"")</f>
        <v/>
      </c>
      <c r="K62" s="37"/>
      <c r="L62" s="152" t="str">
        <f>IFERROR(VLOOKUP(D62,DB!A:I,9,0),"")</f>
        <v/>
      </c>
    </row>
    <row r="63" spans="1:12">
      <c r="A63" s="37"/>
      <c r="B63" s="152" t="str">
        <f>IFERROR(VLOOKUP(D63,DB!A:K,11,0),"")</f>
        <v/>
      </c>
      <c r="C63" s="37"/>
      <c r="D63" s="37"/>
      <c r="E63" s="37"/>
      <c r="F63" s="38"/>
      <c r="G63" s="135">
        <f ca="1">IFERROR(NOW()-F63,"")</f>
        <v>45991.591922569445</v>
      </c>
      <c r="H63" s="38"/>
      <c r="I63" s="152" t="str">
        <f>IFERROR(VLOOKUP(D63,DB!A:F,6,0),"")</f>
        <v/>
      </c>
      <c r="J63" s="152" t="str">
        <f>IFERROR(VLOOKUP(D63,DB!A:G,7,0),"")</f>
        <v/>
      </c>
      <c r="K63" s="37"/>
      <c r="L63" s="152" t="str">
        <f>IFERROR(VLOOKUP(D63,DB!A:I,9,0),"")</f>
        <v/>
      </c>
    </row>
    <row r="64" spans="1:12">
      <c r="A64" s="37"/>
      <c r="B64" s="152" t="str">
        <f>IFERROR(VLOOKUP(D64,DB!A:K,11,0),"")</f>
        <v/>
      </c>
      <c r="C64" s="37"/>
      <c r="D64" s="37"/>
      <c r="E64" s="37"/>
      <c r="F64" s="38"/>
      <c r="G64" s="135">
        <f ca="1">IFERROR(NOW()-F64,"")</f>
        <v>45991.591922569445</v>
      </c>
      <c r="H64" s="38"/>
      <c r="I64" s="152" t="str">
        <f>IFERROR(VLOOKUP(D64,DB!A:F,6,0),"")</f>
        <v/>
      </c>
      <c r="J64" s="152" t="str">
        <f>IFERROR(VLOOKUP(D64,DB!A:G,7,0),"")</f>
        <v/>
      </c>
      <c r="K64" s="37"/>
      <c r="L64" s="152" t="str">
        <f>IFERROR(VLOOKUP(D64,DB!A:I,9,0),"")</f>
        <v/>
      </c>
    </row>
    <row r="65" spans="1:12">
      <c r="A65" s="37"/>
      <c r="B65" s="152" t="str">
        <f>IFERROR(VLOOKUP(D65,DB!A:K,11,0),"")</f>
        <v/>
      </c>
      <c r="C65" s="37"/>
      <c r="D65" s="37"/>
      <c r="E65" s="37"/>
      <c r="F65" s="38"/>
      <c r="G65" s="135">
        <f ca="1">IFERROR(NOW()-F65,"")</f>
        <v>45991.591922569445</v>
      </c>
      <c r="H65" s="38"/>
      <c r="I65" s="152" t="str">
        <f>IFERROR(VLOOKUP(D65,DB!A:F,6,0),"")</f>
        <v/>
      </c>
      <c r="J65" s="152" t="str">
        <f>IFERROR(VLOOKUP(D65,DB!A:G,7,0),"")</f>
        <v/>
      </c>
      <c r="K65" s="37"/>
      <c r="L65" s="152" t="str">
        <f>IFERROR(VLOOKUP(D65,DB!A:I,9,0),"")</f>
        <v/>
      </c>
    </row>
    <row r="66" spans="1:12">
      <c r="A66" s="37"/>
      <c r="B66" s="152" t="str">
        <f>IFERROR(VLOOKUP(D66,DB!A:K,11,0),"")</f>
        <v/>
      </c>
      <c r="C66" s="37"/>
      <c r="D66" s="37"/>
      <c r="E66" s="37"/>
      <c r="F66" s="38"/>
      <c r="G66" s="135">
        <f ca="1">IFERROR(NOW()-F66,"")</f>
        <v>45991.591922569445</v>
      </c>
      <c r="H66" s="38"/>
      <c r="I66" s="152" t="str">
        <f>IFERROR(VLOOKUP(D66,DB!A:F,6,0),"")</f>
        <v/>
      </c>
      <c r="J66" s="152" t="str">
        <f>IFERROR(VLOOKUP(D66,DB!A:G,7,0),"")</f>
        <v/>
      </c>
      <c r="K66" s="37"/>
      <c r="L66" s="152" t="str">
        <f>IFERROR(VLOOKUP(D66,DB!A:I,9,0),"")</f>
        <v/>
      </c>
    </row>
    <row r="67" spans="1:12">
      <c r="A67" s="37"/>
      <c r="B67" s="152" t="str">
        <f>IFERROR(VLOOKUP(D67,DB!A:K,11,0),"")</f>
        <v/>
      </c>
      <c r="C67" s="37"/>
      <c r="D67" s="37"/>
      <c r="E67" s="37"/>
      <c r="F67" s="38"/>
      <c r="G67" s="135">
        <f ca="1">IFERROR(NOW()-F67,"")</f>
        <v>45991.591922569445</v>
      </c>
      <c r="H67" s="38"/>
      <c r="I67" s="152" t="str">
        <f>IFERROR(VLOOKUP(D67,DB!A:F,6,0),"")</f>
        <v/>
      </c>
      <c r="J67" s="152" t="str">
        <f>IFERROR(VLOOKUP(D67,DB!A:G,7,0),"")</f>
        <v/>
      </c>
      <c r="K67" s="37"/>
      <c r="L67" s="152" t="str">
        <f>IFERROR(VLOOKUP(D67,DB!A:I,9,0),"")</f>
        <v/>
      </c>
    </row>
    <row r="68" spans="1:12">
      <c r="A68" s="37"/>
      <c r="B68" s="152" t="str">
        <f>IFERROR(VLOOKUP(D68,DB!A:K,11,0),"")</f>
        <v/>
      </c>
      <c r="C68" s="37"/>
      <c r="D68" s="37"/>
      <c r="E68" s="37"/>
      <c r="F68" s="38"/>
      <c r="G68" s="135">
        <f ca="1">IFERROR(NOW()-F68,"")</f>
        <v>45991.591922569445</v>
      </c>
      <c r="H68" s="38"/>
      <c r="I68" s="152" t="str">
        <f>IFERROR(VLOOKUP(D68,DB!A:F,6,0),"")</f>
        <v/>
      </c>
      <c r="J68" s="152" t="str">
        <f>IFERROR(VLOOKUP(D68,DB!A:G,7,0),"")</f>
        <v/>
      </c>
      <c r="K68" s="37"/>
      <c r="L68" s="152" t="str">
        <f>IFERROR(VLOOKUP(D68,DB!A:I,9,0),"")</f>
        <v/>
      </c>
    </row>
    <row r="69" spans="1:12">
      <c r="A69" s="37"/>
      <c r="B69" s="152" t="str">
        <f>IFERROR(VLOOKUP(D69,DB!A:K,11,0),"")</f>
        <v/>
      </c>
      <c r="C69" s="37"/>
      <c r="D69" s="37"/>
      <c r="E69" s="37"/>
      <c r="F69" s="38"/>
      <c r="G69" s="135">
        <f ca="1">IFERROR(NOW()-F69,"")</f>
        <v>45991.591922569445</v>
      </c>
      <c r="H69" s="38"/>
      <c r="I69" s="152" t="str">
        <f>IFERROR(VLOOKUP(D69,DB!A:F,6,0),"")</f>
        <v/>
      </c>
      <c r="J69" s="152" t="str">
        <f>IFERROR(VLOOKUP(D69,DB!A:G,7,0),"")</f>
        <v/>
      </c>
      <c r="K69" s="37"/>
      <c r="L69" s="152" t="str">
        <f>IFERROR(VLOOKUP(D69,DB!A:I,9,0),"")</f>
        <v/>
      </c>
    </row>
    <row r="70" spans="1:12">
      <c r="A70" s="37"/>
      <c r="B70" s="152" t="str">
        <f>IFERROR(VLOOKUP(D70,DB!A:K,11,0),"")</f>
        <v/>
      </c>
      <c r="C70" s="37"/>
      <c r="D70" s="37"/>
      <c r="E70" s="37"/>
      <c r="F70" s="38"/>
      <c r="G70" s="135">
        <f ca="1">IFERROR(NOW()-F70,"")</f>
        <v>45991.591922569445</v>
      </c>
      <c r="H70" s="38"/>
      <c r="I70" s="152" t="str">
        <f>IFERROR(VLOOKUP(D70,DB!A:F,6,0),"")</f>
        <v/>
      </c>
      <c r="J70" s="152" t="str">
        <f>IFERROR(VLOOKUP(D70,DB!A:G,7,0),"")</f>
        <v/>
      </c>
      <c r="K70" s="37"/>
      <c r="L70" s="152" t="str">
        <f>IFERROR(VLOOKUP(D70,DB!A:I,9,0),"")</f>
        <v/>
      </c>
    </row>
    <row r="71" spans="1:12">
      <c r="A71" s="37"/>
      <c r="B71" s="152" t="str">
        <f>IFERROR(VLOOKUP(D71,DB!A:K,11,0),"")</f>
        <v/>
      </c>
      <c r="C71" s="37"/>
      <c r="D71" s="37"/>
      <c r="E71" s="37"/>
      <c r="F71" s="38"/>
      <c r="G71" s="135">
        <f ca="1">IFERROR(NOW()-F71,"")</f>
        <v>45991.591922569445</v>
      </c>
      <c r="H71" s="38"/>
      <c r="I71" s="152" t="str">
        <f>IFERROR(VLOOKUP(D71,DB!A:F,6,0),"")</f>
        <v/>
      </c>
      <c r="J71" s="152" t="str">
        <f>IFERROR(VLOOKUP(D71,DB!A:G,7,0),"")</f>
        <v/>
      </c>
      <c r="K71" s="37"/>
      <c r="L71" s="152" t="str">
        <f>IFERROR(VLOOKUP(D71,DB!A:I,9,0),"")</f>
        <v/>
      </c>
    </row>
    <row r="72" spans="1:12">
      <c r="A72" s="37"/>
      <c r="B72" s="152" t="str">
        <f>IFERROR(VLOOKUP(D72,DB!A:K,11,0),"")</f>
        <v/>
      </c>
      <c r="C72" s="37"/>
      <c r="D72" s="37"/>
      <c r="E72" s="37"/>
      <c r="F72" s="38"/>
      <c r="G72" s="135">
        <f ca="1">IFERROR(NOW()-F72,"")</f>
        <v>45991.591922569445</v>
      </c>
      <c r="H72" s="38"/>
      <c r="I72" s="152" t="str">
        <f>IFERROR(VLOOKUP(D72,DB!A:F,6,0),"")</f>
        <v/>
      </c>
      <c r="J72" s="152" t="str">
        <f>IFERROR(VLOOKUP(D72,DB!A:G,7,0),"")</f>
        <v/>
      </c>
      <c r="K72" s="37"/>
      <c r="L72" s="152" t="str">
        <f>IFERROR(VLOOKUP(D72,DB!A:I,9,0),"")</f>
        <v/>
      </c>
    </row>
    <row r="73" spans="1:12">
      <c r="A73" s="37"/>
      <c r="B73" s="152" t="str">
        <f>IFERROR(VLOOKUP(D73,DB!A:K,11,0),"")</f>
        <v/>
      </c>
      <c r="C73" s="37"/>
      <c r="D73" s="37"/>
      <c r="E73" s="37"/>
      <c r="F73" s="38"/>
      <c r="G73" s="135">
        <f ca="1">IFERROR(NOW()-F73,"")</f>
        <v>45991.591922569445</v>
      </c>
      <c r="H73" s="38"/>
      <c r="I73" s="152" t="str">
        <f>IFERROR(VLOOKUP(D73,DB!A:F,6,0),"")</f>
        <v/>
      </c>
      <c r="J73" s="152" t="str">
        <f>IFERROR(VLOOKUP(D73,DB!A:G,7,0),"")</f>
        <v/>
      </c>
      <c r="K73" s="37"/>
      <c r="L73" s="152" t="str">
        <f>IFERROR(VLOOKUP(D73,DB!A:I,9,0),"")</f>
        <v/>
      </c>
    </row>
    <row r="74" spans="1:12">
      <c r="A74" s="37"/>
      <c r="B74" s="152" t="str">
        <f>IFERROR(VLOOKUP(D74,DB!A:K,11,0),"")</f>
        <v/>
      </c>
      <c r="C74" s="37"/>
      <c r="D74" s="37"/>
      <c r="E74" s="37"/>
      <c r="F74" s="38"/>
      <c r="G74" s="135">
        <f ca="1">IFERROR(NOW()-F74,"")</f>
        <v>45991.591922569445</v>
      </c>
      <c r="H74" s="38"/>
      <c r="I74" s="152" t="str">
        <f>IFERROR(VLOOKUP(D74,DB!A:F,6,0),"")</f>
        <v/>
      </c>
      <c r="J74" s="152" t="str">
        <f>IFERROR(VLOOKUP(D74,DB!A:G,7,0),"")</f>
        <v/>
      </c>
      <c r="K74" s="37"/>
      <c r="L74" s="152" t="str">
        <f>IFERROR(VLOOKUP(D74,DB!A:I,9,0),"")</f>
        <v/>
      </c>
    </row>
    <row r="75" spans="1:12">
      <c r="A75" s="37"/>
      <c r="B75" s="152" t="str">
        <f>IFERROR(VLOOKUP(D75,DB!A:K,11,0),"")</f>
        <v/>
      </c>
      <c r="C75" s="37"/>
      <c r="D75" s="37"/>
      <c r="E75" s="37"/>
      <c r="F75" s="38"/>
      <c r="G75" s="135">
        <f ca="1">IFERROR(NOW()-F75,"")</f>
        <v>45991.591922569445</v>
      </c>
      <c r="H75" s="38"/>
      <c r="I75" s="152" t="str">
        <f>IFERROR(VLOOKUP(D75,DB!A:F,6,0),"")</f>
        <v/>
      </c>
      <c r="J75" s="152" t="str">
        <f>IFERROR(VLOOKUP(D75,DB!A:G,7,0),"")</f>
        <v/>
      </c>
      <c r="K75" s="37"/>
      <c r="L75" s="152" t="str">
        <f>IFERROR(VLOOKUP(D75,DB!A:I,9,0),"")</f>
        <v/>
      </c>
    </row>
    <row r="76" spans="1:12">
      <c r="A76" s="37"/>
      <c r="B76" s="152" t="str">
        <f>IFERROR(VLOOKUP(D76,DB!A:K,11,0),"")</f>
        <v/>
      </c>
      <c r="C76" s="37"/>
      <c r="D76" s="37"/>
      <c r="E76" s="37"/>
      <c r="F76" s="38"/>
      <c r="G76" s="135">
        <f ca="1">IFERROR(NOW()-F76,"")</f>
        <v>45991.591922569445</v>
      </c>
      <c r="H76" s="38"/>
      <c r="I76" s="152" t="str">
        <f>IFERROR(VLOOKUP(D76,DB!A:F,6,0),"")</f>
        <v/>
      </c>
      <c r="J76" s="152" t="str">
        <f>IFERROR(VLOOKUP(D76,DB!A:G,7,0),"")</f>
        <v/>
      </c>
      <c r="K76" s="37"/>
      <c r="L76" s="152" t="str">
        <f>IFERROR(VLOOKUP(D76,DB!A:I,9,0),"")</f>
        <v/>
      </c>
    </row>
    <row r="77" spans="1:12">
      <c r="A77" s="37"/>
      <c r="B77" s="152" t="str">
        <f>IFERROR(VLOOKUP(D77,DB!A:K,11,0),"")</f>
        <v/>
      </c>
      <c r="C77" s="37"/>
      <c r="D77" s="37"/>
      <c r="E77" s="37"/>
      <c r="F77" s="38"/>
      <c r="G77" s="135">
        <f ca="1">IFERROR(NOW()-F77,"")</f>
        <v>45991.591922569445</v>
      </c>
      <c r="H77" s="38"/>
      <c r="I77" s="152" t="str">
        <f>IFERROR(VLOOKUP(D77,DB!A:F,6,0),"")</f>
        <v/>
      </c>
      <c r="J77" s="152" t="str">
        <f>IFERROR(VLOOKUP(D77,DB!A:G,7,0),"")</f>
        <v/>
      </c>
      <c r="K77" s="37"/>
      <c r="L77" s="152" t="str">
        <f>IFERROR(VLOOKUP(D77,DB!A:I,9,0),"")</f>
        <v/>
      </c>
    </row>
    <row r="78" spans="1:12">
      <c r="A78" s="37"/>
      <c r="B78" s="152" t="str">
        <f>IFERROR(VLOOKUP(D78,DB!A:K,11,0),"")</f>
        <v/>
      </c>
      <c r="C78" s="37"/>
      <c r="D78" s="37"/>
      <c r="E78" s="37"/>
      <c r="F78" s="38"/>
      <c r="G78" s="135">
        <f ca="1">IFERROR(NOW()-F78,"")</f>
        <v>45991.591922569445</v>
      </c>
      <c r="H78" s="38"/>
      <c r="I78" s="152" t="str">
        <f>IFERROR(VLOOKUP(D78,DB!A:F,6,0),"")</f>
        <v/>
      </c>
      <c r="J78" s="152" t="str">
        <f>IFERROR(VLOOKUP(D78,DB!A:G,7,0),"")</f>
        <v/>
      </c>
      <c r="K78" s="37"/>
      <c r="L78" s="152" t="str">
        <f>IFERROR(VLOOKUP(D78,DB!A:I,9,0),"")</f>
        <v/>
      </c>
    </row>
    <row r="79" spans="1:12">
      <c r="A79" s="153"/>
      <c r="B79" s="154" t="str">
        <f>IFERROR(VLOOKUP(D79,DB!A:K,11,0),"")</f>
        <v/>
      </c>
      <c r="C79" s="153"/>
      <c r="D79" s="153"/>
      <c r="E79" s="153"/>
      <c r="F79" s="155"/>
      <c r="G79" s="156">
        <f ca="1">IFERROR(NOW()-F79,"")</f>
        <v>45991.591922569445</v>
      </c>
      <c r="H79" s="155"/>
      <c r="I79" s="154" t="str">
        <f>IFERROR(VLOOKUP(D79,DB!A:F,6,0),"")</f>
        <v/>
      </c>
      <c r="J79" s="154" t="str">
        <f>IFERROR(VLOOKUP(D79,DB!A:G,7,0),"")</f>
        <v/>
      </c>
      <c r="K79" s="153"/>
      <c r="L79" s="154" t="str">
        <f>IFERROR(VLOOKUP(D79,DB!A:I,9,0),"")</f>
        <v/>
      </c>
    </row>
  </sheetData>
  <dataValidations count="2">
    <dataValidation allowBlank="1" showInputMessage="1" showErrorMessage="1" sqref="E1" xr:uid="{920C6338-E771-4DAE-8C89-92A9093EA4DE}"/>
    <dataValidation type="list" allowBlank="1" showInputMessage="1" showErrorMessage="1" sqref="E2:E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1</v>
      </c>
      <c r="D2" s="119" t="s">
        <v>33803</v>
      </c>
      <c r="E2" s="106" t="s">
        <v>39106</v>
      </c>
      <c r="F2" s="121"/>
      <c r="G2" s="72">
        <f ca="1">IFERROR(NOW()-F2,"-")</f>
        <v>45991.591922569445</v>
      </c>
      <c r="H2" s="121">
        <v>45991.296655092592</v>
      </c>
      <c r="I2" s="119" t="str">
        <f>IFERROR(VLOOKUP(D2,DB!A:F,6,0),"")</f>
        <v>Generator-SG</v>
      </c>
      <c r="J2" s="119" t="str">
        <f>IFERROR(VLOOKUP(D2,DB!A:G,7,0),"")</f>
        <v>Dead</v>
      </c>
      <c r="K2" s="122" t="s">
        <v>39215</v>
      </c>
      <c r="L2" s="137" t="str">
        <f>IFERROR(VLOOKUP(D2,DB!A:I,9,0),"")</f>
        <v>Latis</v>
      </c>
    </row>
    <row r="3" spans="1:16382" ht="31.5" customHeight="1">
      <c r="A3" s="118" t="s">
        <v>39216</v>
      </c>
      <c r="B3" s="119" t="str">
        <f>IFERROR(VLOOKUP(D3,DB!A:K,11,0),"")</f>
        <v>R6</v>
      </c>
      <c r="C3" s="120">
        <v>1</v>
      </c>
      <c r="D3" s="157" t="s">
        <v>34930</v>
      </c>
      <c r="E3" s="106" t="s">
        <v>39106</v>
      </c>
      <c r="F3" s="121">
        <v>45991.532800925925</v>
      </c>
      <c r="G3" s="72">
        <f ca="1">IFERROR(NOW()-F3,"-")</f>
        <v>5.9121643520484213E-2</v>
      </c>
      <c r="H3" s="121">
        <v>45991.532800925925</v>
      </c>
      <c r="I3" s="119" t="str">
        <f>IFERROR(VLOOKUP(D3,DB!A:F,6,0),"")</f>
        <v>Generator-SG</v>
      </c>
      <c r="J3" s="119" t="str">
        <f>IFERROR(VLOOKUP(D3,DB!A:G,7,0),"")</f>
        <v>Dead</v>
      </c>
      <c r="K3" s="122" t="s">
        <v>39217</v>
      </c>
      <c r="L3" s="137" t="str">
        <f>IFERROR(VLOOKUP(D3,DB!A:I,9,0),"")</f>
        <v>Latis</v>
      </c>
    </row>
    <row r="4" spans="1:16382" ht="31.5" customHeight="1">
      <c r="A4" s="118"/>
      <c r="B4" s="119" t="str">
        <f>IFERROR(VLOOKUP(D4,DB!A:K,11,0),"")</f>
        <v/>
      </c>
      <c r="C4" s="120"/>
      <c r="D4" s="119"/>
      <c r="E4" s="106"/>
      <c r="F4" s="121"/>
      <c r="G4" s="72">
        <f ca="1">IFERROR(NOW()-F4,"-")</f>
        <v>45991.591922569445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45991.591922569445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45991.591922569445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45991.591922569445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45991.591922569445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45991.591922569445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45991.591922569445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45991.591922569445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45991.591922569445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45991.591922569445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45991.591922569445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45991.591922569445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45991.591922569445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45991.591922569445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45991.591922569445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45991.591922569445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45991.591922569445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45991.591922569445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45991.591922569445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45991.591922569445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45991.591922569445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45991.591922569445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45991.591922569445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45991.591922569445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45991.591922569445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45991.591922569445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45991.591922569445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45991.591922569445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45991.591922569445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45991.591922569445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45991.591922569445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45991.591922569445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45991.591922569445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45991.591922569445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45991.591922569445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45991.591922569445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45991.591922569445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45991.591922569445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45991.591922569445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45991.591922569445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45991.591922569445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45991.591922569445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45991.591922569445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45991.591922569445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45991.591922569445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45991.591922569445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45991.591922569445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45991.591922569445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45991.591922569445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45991.591922569445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45991.591922569445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45991.591922569445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45991.591922569445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45991.591922569445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45991.591922569445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45991.591922569445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45991.591922569445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45991.591922569445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45991.591922569445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45991.591922569445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45991.591922569445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45991.591922569445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45991.591922569445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45991.591922569445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45991.591922569445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45991.591922569445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45991.591922569445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45991.591922569445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45991.591922569445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45991.591922569445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45991.591922569445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45991.591922569445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45991.591922569445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45991.591922569445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45991.591922569445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45991.591922569445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45991.591922569445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45991.591922569445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45991.591922569445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45991.591922569445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45991.591922569445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45991.591922569445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45991.591922569445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45991.591922569445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45991.591922569445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45991.591922569445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45991.591922569445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45991.591922569445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45991.591922569445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45991.591922569445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45991.591922569445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45991.591922569445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45991.591922569445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45991.591922569445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45991.591922569445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45991.591922569445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45991.591922569445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45991.591922569445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45991.591922569445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45991.591922569445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45991.591922569445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45991.591922569445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45991.591922569445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45991.591922569445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45991.591922569445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45991.591922569445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45991.591922569445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45991.591922569445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45991.591922569445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45991.591922569445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45991.591922569445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45991.591922569445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45991.591922569445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45991.591922569445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45991.591922569445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45991.591922569445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45991.591922569445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45991.591922569445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45991.591922569445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45991.591922569445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45991.591922569445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45991.591922569445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45991.591922569445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45991.591922569445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45991.591922569445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45991.591922569445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45991.591922569445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45991.591922569445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45991.591922569445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45991.591922569445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45991.591922569445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45991.591922569445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45991.591922569445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45991.591922569445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45991.591922569445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45991.591922569445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45991.591922569445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45991.591922569445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45991.591922569445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45991.591922569445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45991.591922569445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45991.591922569445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45991.591922569445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45991.591922569445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45991.591922569445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45991.591922569445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45991.591922569445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45991.591922569445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45991.591922569445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45991.591922569445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45991.591922569445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45991.591922569445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45991.591922569445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45991.591922569445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45991.591922569445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45991.591922569445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45991.591922569445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45991.591922569445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45991.591922569445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45991.591922569445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45991.591922569445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45991.591922569445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45991.591922569445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45991.591922569445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45991.591922569445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45991.591922569445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45991.591922569445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45991.591922569445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45991.591922569445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45991.591922569445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45991.591922569445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45991.591922569445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45991.591922569445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45991.591922569445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45991.591922569445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45991.591922569445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45991.591922569445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45991.591922569445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45991.591922569445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45991.591922569445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45991.591922569445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45991.591922569445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45991.591922569445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45991.591922569445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45991.591922569445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45991.591922569445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45991.591922569445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45991.591922569445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45991.591922569445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45991.591922569445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45991.591922569445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45991.591922569445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45991.591922569445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45991.591922569445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45991.591922569445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45991.591922569445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45991.591922569445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45991.591922569445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45991.591922569445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45991.591922569445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45991.591922569445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45991.591922569445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45991.591922569445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45991.591922569445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45991.591922569445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45991.591922569445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45991.591922569445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45991.591922569445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45991.591922569445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45991.591922569445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45991.591922569445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45991.591922569445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45991.591922569445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45991.591922569445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45991.591922569445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45991.591922569445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45991.591922569445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45991.591922569445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45991.591922569445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45991.591922569445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45991.591922569445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45991.591922569445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45991.591922569445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45991.591922569445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45991.591922569445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45991.591922569445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45991.591922569445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45991.591922569445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45991.591922569445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45991.591922569445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45991.591922569445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45991.591922569445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45991.591922569445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45991.591922569445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45991.591922569445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45991.591922569445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45991.591922569445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45991.591922569445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45991.591922569445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45991.591922569445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45991.591922569445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45991.591922569445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45991.591922569445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45991.591922569445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45991.591922569445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45991.591922569445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45991.591922569445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45991.591922569445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45991.591922569445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45991.591922569445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45991.591922569445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45991.591922569445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45991.591922569445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45991.591922569445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45991.591922569445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45991.591922569445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45991.591922569445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45991.591922569445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45991.591922569445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45991.591922569445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45991.591922569445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45991.591922569445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45991.591922569445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45991.591922569445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45991.591922569445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45991.591922569445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45991.591922569445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45991.591922569445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45991.591922569445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45991.591922569445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45991.591922569445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45991.591922569445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45991.591922569445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45991.591922569445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45991.591922569445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45991.591922569445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45991.591922569445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45991.591922569445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45991.591922569445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45991.591922569445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45991.591922569445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45991.591922569445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45991.591922569445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45991.591922569445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45991.591922569445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45991.591922569445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45991.591922569445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45991.591922569445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45991.591922569445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45991.591922569445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45991.591922569445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45991.591922569445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45991.591922569445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45991.591922569445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45991.591922569445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45991.591922569445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45991.591922569445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45991.591922569445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45991.591922569445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45991.591922569445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45991.591922569445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45991.591922569445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45991.591922569445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45991.591922569445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45991.591922569445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45991.591922569445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45991.591922569445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45991.591922569445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45991.591922569445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45991.591922569445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45991.591922569445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45991.591922569445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45991.591922569445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45991.591922569445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45991.591922569445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45991.591922569445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45991.591922569445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45991.591922569445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45991.591922569445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45991.591922569445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45991.591922569445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45991.591922569445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45991.591922569445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45991.591922569445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45991.591922569445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45991.591922569445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45991.591922569445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45991.591922569445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45991.591922569445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45991.591922569445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45991.591922569445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45991.591922569445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45991.591922569445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45991.591922569445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45991.591922569445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45991.591922569445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45991.591922569445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45991.591922569445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45991.591922569445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45991.591922569445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45991.591922569445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45991.591922569445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45991.591922569445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45991.591922569445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45991.591922569445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45991.591922569445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45991.591922569445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45991.591922569445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45991.591922569445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45991.591922569445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45991.591922569445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45991.591922569445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45991.591922569445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45991.591922569445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45991.591922569445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45991.591922569445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45991.591922569445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45991.591922569445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45991.591922569445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45991.591922569445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45991.591922569445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45991.591922569445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45991.591922569445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45991.591922569445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45991.591922569445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45991.591922569445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45991.591922569445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45991.591922569445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45991.591922569445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45991.591922569445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45991.591922569445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45991.591922569445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45991.591922569445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45991.591922569445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45991.591922569445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45991.591922569445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45991.591922569445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45991.591922569445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45991.591922569445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45991.591922569445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45991.591922569445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45991.591922569445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45991.591922569445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45991.591922569445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45991.591922569445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45991.591922569445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45991.591922569445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45991.591922569445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45991.591922569445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45991.591922569445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45991.591922569445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45991.591922569445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45991.591922569445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45991.591922569445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45991.591922569445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45991.591922569445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45991.591922569445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45991.591922569445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45991.591922569445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45991.591922569445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45991.591922569445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45991.591922569445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45991.591922569445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45991.591922569445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45991.591922569445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45991.591922569445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45991.591922569445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45991.591922569445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45991.591922569445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45991.591922569445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45991.591922569445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45991.591922569445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45991.591922569445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45991.591922569445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45991.591922569445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45991.591922569445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45991.591922569445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45991.591922569445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45991.591922569445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45991.591922569445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45991.591922569445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45991.591922569445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45991.591922569445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45991.591922569445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45991.591922569445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45991.591922569445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45991.591922569445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45991.591922569445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45991.591922569445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45991.591922569445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45991.591922569445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45991.591922569445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45991.591922569445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45991.591922569445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45991.591922569445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45991.591922569445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45991.591922569445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45991.591922569445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45991.591922569445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45991.591922569445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45991.591922569445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45991.591922569445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45991.591922569445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45991.591922569445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45991.591922569445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45991.591922569445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45991.591922569445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45991.591922569445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45991.591922569445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45991.591922569445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45991.591922569445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45991.591922569445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45991.591922569445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45991.591922569445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45991.591922569445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45991.591922569445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45991.591922569445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45991.591922569445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45991.591922569445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45991.591922569445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45991.591922569445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45991.591922569445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45991.591922569445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45991.591922569445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45991.591922569445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45991.591922569445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45991.591922569445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45991.591922569445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45991.591922569445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45991.591922569445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45991.591922569445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45991.591922569445</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45991.591922569445</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45991.591922569445</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45991.591922569445</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45991.591922569445</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45991.591922569445</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45991.591922569445</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45991.591922569445</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45991.591922569445</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45991.591922569445</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45991.591922569445</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2025-11-30T11:13:37Z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